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31" yWindow="2190" windowWidth="20115" windowHeight="8340" tabRatio="797" activeTab="1"/>
  </bookViews>
  <sheets>
    <sheet name="Teams" sheetId="1" r:id="rId1"/>
    <sheet name="Timetable" sheetId="2" r:id="rId2"/>
    <sheet name="Resultstable" sheetId="3" r:id="rId3"/>
  </sheets>
  <definedNames/>
  <calcPr fullCalcOnLoad="1"/>
</workbook>
</file>

<file path=xl/sharedStrings.xml><?xml version="1.0" encoding="utf-8"?>
<sst xmlns="http://schemas.openxmlformats.org/spreadsheetml/2006/main" count="591" uniqueCount="106">
  <si>
    <t>Pasirinkimas (Seed)</t>
  </si>
  <si>
    <t>Pogrupis</t>
  </si>
  <si>
    <t>Komandos pavadinimas</t>
  </si>
  <si>
    <t>Pogrupiu sk.</t>
  </si>
  <si>
    <t>Suskirstyti I pogrupius automatiskai</t>
  </si>
  <si>
    <t>Suformuoti lentele</t>
  </si>
  <si>
    <t>Varzybu pavadinimas</t>
  </si>
  <si>
    <t>Vieta</t>
  </si>
  <si>
    <t>Data</t>
  </si>
  <si>
    <t>Rungtynių data</t>
  </si>
  <si>
    <t>Rungtynių Nr.</t>
  </si>
  <si>
    <t>Turas</t>
  </si>
  <si>
    <t>Aikštė</t>
  </si>
  <si>
    <t>Šeimininkai</t>
  </si>
  <si>
    <t>vs</t>
  </si>
  <si>
    <t>Svečiai</t>
  </si>
  <si>
    <t>Rezultatas</t>
  </si>
  <si>
    <t>Trukmė</t>
  </si>
  <si>
    <t>1. Setas</t>
  </si>
  <si>
    <t>2. Setas</t>
  </si>
  <si>
    <t>3. Setas</t>
  </si>
  <si>
    <t>4. Setas</t>
  </si>
  <si>
    <t>5. Setas</t>
  </si>
  <si>
    <t>Pradžios laikas</t>
  </si>
  <si>
    <t>Pabaigos laikas</t>
  </si>
  <si>
    <t>Rezultatas taškai</t>
  </si>
  <si>
    <t>Tvarkaraštis</t>
  </si>
  <si>
    <t>1 Pogrupis</t>
  </si>
  <si>
    <t>Mst.</t>
  </si>
  <si>
    <t>Komanda</t>
  </si>
  <si>
    <t>S</t>
  </si>
  <si>
    <t>T</t>
  </si>
  <si>
    <t>V</t>
  </si>
  <si>
    <t>I</t>
  </si>
  <si>
    <t>&lt;-&gt;</t>
  </si>
  <si>
    <t>II</t>
  </si>
  <si>
    <t>III</t>
  </si>
  <si>
    <t>T.S</t>
  </si>
  <si>
    <t>Taskai, ivertinus 2 kriterijus</t>
  </si>
  <si>
    <t>1 pogrupis</t>
  </si>
  <si>
    <t>2 pogrupis</t>
  </si>
  <si>
    <t>Svaja–LSU (Kaunas)</t>
  </si>
  <si>
    <t>Lietuvos jaunių rinktinė</t>
  </si>
  <si>
    <t>LSMU (Kaunas)</t>
  </si>
  <si>
    <t>KTU (Kaunas)</t>
  </si>
  <si>
    <t>Jonavos KKSC</t>
  </si>
  <si>
    <t>LSU 2 (Kaunas)</t>
  </si>
  <si>
    <t>Startas V (Kaunas)</t>
  </si>
  <si>
    <t>Startas E (Kaunas)</t>
  </si>
  <si>
    <t>Latvijos universitetas</t>
  </si>
  <si>
    <t>Latvijos Stradinšo universitetas</t>
  </si>
  <si>
    <t>Svaja–LSU</t>
  </si>
  <si>
    <t>KTU</t>
  </si>
  <si>
    <t>LSMU</t>
  </si>
  <si>
    <t>LSU 2</t>
  </si>
  <si>
    <t xml:space="preserve">Startas E </t>
  </si>
  <si>
    <t>Startas V</t>
  </si>
  <si>
    <t>Kaunas, LSU</t>
  </si>
  <si>
    <t>2020 10 16-17</t>
  </si>
  <si>
    <t>IV</t>
  </si>
  <si>
    <t>2 Pogrupis</t>
  </si>
  <si>
    <t>LU</t>
  </si>
  <si>
    <t>LV SU</t>
  </si>
  <si>
    <t>LJ rinktinė</t>
  </si>
  <si>
    <t>1 Pogrupis (merginos)</t>
  </si>
  <si>
    <t>3 pogrupis</t>
  </si>
  <si>
    <t>Kolegija (Kaunas), LSMU (Kaunas), Startas (Kaunas), KTU (Kaunas), LSU (Kaunas)</t>
  </si>
  <si>
    <t>Kolegija</t>
  </si>
  <si>
    <t>Startas</t>
  </si>
  <si>
    <t>LSU</t>
  </si>
  <si>
    <t>Kolegija (v.)</t>
  </si>
  <si>
    <t>LSMU (v.)</t>
  </si>
  <si>
    <t>KTU (m.)</t>
  </si>
  <si>
    <t>LSMU (m.)</t>
  </si>
  <si>
    <t>Startas (v.)</t>
  </si>
  <si>
    <t>KTU (v.)</t>
  </si>
  <si>
    <t>LSU (v.)</t>
  </si>
  <si>
    <t>XXX A.Karkausko Taurės tinklinio turnyras (merginos, vaikinai)</t>
  </si>
  <si>
    <t>3 Pogrupis</t>
  </si>
  <si>
    <t>2 Pogrupis (merginos)</t>
  </si>
  <si>
    <t>3 Pogrupis (vaikinai)</t>
  </si>
  <si>
    <t>2020 10 16</t>
  </si>
  <si>
    <t>PUSFINALIAI</t>
  </si>
  <si>
    <t>2020 10 17</t>
  </si>
  <si>
    <t>P1_1</t>
  </si>
  <si>
    <t>P2_1</t>
  </si>
  <si>
    <t>P1_2</t>
  </si>
  <si>
    <t>P2_2</t>
  </si>
  <si>
    <t>dėl 3-4 vietos (vaikinai)</t>
  </si>
  <si>
    <t>dėl 1-2 vietos (vaikinai)</t>
  </si>
  <si>
    <t>dėl 3-4 vietos (merginos)</t>
  </si>
  <si>
    <t>dėl 1-2 vietos (merginos)</t>
  </si>
  <si>
    <t>dėl 7-8 vietos (merginos)</t>
  </si>
  <si>
    <t>dėl 5-6 vietos (merginos)</t>
  </si>
  <si>
    <t>P1_4</t>
  </si>
  <si>
    <t>P2_4</t>
  </si>
  <si>
    <t>P1_3</t>
  </si>
  <si>
    <t>P2_3</t>
  </si>
  <si>
    <t>P3_3</t>
  </si>
  <si>
    <t>P3_4</t>
  </si>
  <si>
    <t>P3_1</t>
  </si>
  <si>
    <t>P3_2</t>
  </si>
  <si>
    <t>Pr#23</t>
  </si>
  <si>
    <t>Pr#24</t>
  </si>
  <si>
    <t>L#23</t>
  </si>
  <si>
    <t>L#24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</si>
</sst>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.mm\.dd"/>
    <numFmt numFmtId="165" formatCode="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/>
      <right/>
      <top style="thin">
        <color rgb="FF000000"/>
      </top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tted"/>
      <bottom style="thin">
        <color rgb="FF000000"/>
      </bottom>
    </border>
    <border>
      <left/>
      <right/>
      <top style="dott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/>
      <bottom style="dotted"/>
    </border>
    <border>
      <left/>
      <right style="thin">
        <color rgb="FF000000"/>
      </right>
      <top style="thin"/>
      <bottom style="dotted"/>
    </border>
    <border>
      <left style="thin">
        <color rgb="FF000000"/>
      </left>
      <right/>
      <top style="thin">
        <color rgb="FF000000"/>
      </top>
      <bottom style="dotted"/>
    </border>
    <border>
      <left/>
      <right style="thin">
        <color rgb="FF000000"/>
      </right>
      <top style="thin">
        <color rgb="FF000000"/>
      </top>
      <bottom style="dotted"/>
    </border>
    <border>
      <left style="thin">
        <color rgb="FF000000"/>
      </left>
      <right/>
      <top style="dotted"/>
      <bottom style="thin">
        <color rgb="FF000000"/>
      </bottom>
    </border>
    <border>
      <left/>
      <right style="thin">
        <color rgb="FF000000"/>
      </right>
      <top style="dotted"/>
      <bottom style="thin">
        <color rgb="FF000000"/>
      </bottom>
    </border>
    <border>
      <left style="thin">
        <color rgb="FF000000"/>
      </left>
      <right/>
      <top style="dotted"/>
      <bottom style="thin"/>
    </border>
    <border>
      <left/>
      <right style="thin">
        <color rgb="FF000000"/>
      </right>
      <top style="dotted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49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0" fontId="0" fillId="0" borderId="10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165" fontId="41" fillId="0" borderId="14" xfId="0" applyNumberFormat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4" fillId="0" borderId="32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  <xf numFmtId="0" fontId="44" fillId="0" borderId="0" xfId="0" applyFont="1" applyAlignment="1">
      <alignment/>
    </xf>
    <xf numFmtId="0" fontId="0" fillId="0" borderId="0" xfId="0" applyAlignment="1">
      <alignment vertical="center" wrapText="1"/>
    </xf>
    <xf numFmtId="164" fontId="1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20" fontId="10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20" fontId="10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6"/>
  <sheetViews>
    <sheetView zoomScale="90" zoomScaleNormal="90" zoomScalePageLayoutView="0" workbookViewId="0" topLeftCell="A1">
      <selection activeCell="F5" sqref="F5"/>
    </sheetView>
  </sheetViews>
  <sheetFormatPr defaultColWidth="11.421875" defaultRowHeight="15"/>
  <cols>
    <col min="1" max="1" width="6.00390625" style="0" customWidth="1"/>
    <col min="2" max="2" width="22.140625" style="0" bestFit="1" customWidth="1"/>
    <col min="3" max="3" width="8.7109375" style="0" bestFit="1" customWidth="1"/>
    <col min="4" max="4" width="11.421875" style="0" customWidth="1"/>
    <col min="5" max="5" width="33.28125" style="0" bestFit="1" customWidth="1"/>
    <col min="6" max="6" width="15.00390625" style="0" bestFit="1" customWidth="1"/>
  </cols>
  <sheetData>
    <row r="1" spans="1:6" ht="15">
      <c r="A1" t="s">
        <v>0</v>
      </c>
      <c r="B1" t="s">
        <v>2</v>
      </c>
      <c r="C1" t="s">
        <v>1</v>
      </c>
      <c r="E1" t="s">
        <v>6</v>
      </c>
      <c r="F1" s="2" t="s">
        <v>77</v>
      </c>
    </row>
    <row r="2" spans="2:6" ht="15">
      <c r="B2" t="s">
        <v>51</v>
      </c>
      <c r="C2">
        <v>1</v>
      </c>
      <c r="E2" t="s">
        <v>7</v>
      </c>
      <c r="F2" s="2" t="s">
        <v>57</v>
      </c>
    </row>
    <row r="3" spans="2:6" ht="15">
      <c r="B3" t="s">
        <v>63</v>
      </c>
      <c r="C3">
        <v>2</v>
      </c>
      <c r="E3" t="s">
        <v>8</v>
      </c>
      <c r="F3" s="1" t="s">
        <v>58</v>
      </c>
    </row>
    <row r="4" spans="2:3" ht="15">
      <c r="B4" t="s">
        <v>70</v>
      </c>
      <c r="C4">
        <v>3</v>
      </c>
    </row>
    <row r="5" spans="2:6" ht="15">
      <c r="B5" t="s">
        <v>71</v>
      </c>
      <c r="C5">
        <v>3</v>
      </c>
      <c r="E5" t="s">
        <v>3</v>
      </c>
      <c r="F5">
        <v>3</v>
      </c>
    </row>
    <row r="6" spans="2:5" ht="15">
      <c r="B6" t="s">
        <v>72</v>
      </c>
      <c r="C6">
        <v>2</v>
      </c>
      <c r="E6" t="s">
        <v>4</v>
      </c>
    </row>
    <row r="7" spans="2:5" ht="15">
      <c r="B7" s="2" t="s">
        <v>73</v>
      </c>
      <c r="C7">
        <v>1</v>
      </c>
      <c r="E7" t="s">
        <v>5</v>
      </c>
    </row>
    <row r="8" spans="2:3" ht="15">
      <c r="B8" s="2" t="s">
        <v>45</v>
      </c>
      <c r="C8">
        <v>1</v>
      </c>
    </row>
    <row r="9" spans="2:3" ht="15">
      <c r="B9" t="s">
        <v>54</v>
      </c>
      <c r="C9">
        <v>2</v>
      </c>
    </row>
    <row r="10" spans="2:3" ht="15">
      <c r="B10" t="s">
        <v>74</v>
      </c>
      <c r="C10">
        <v>3</v>
      </c>
    </row>
    <row r="11" spans="2:3" ht="15">
      <c r="B11" t="s">
        <v>75</v>
      </c>
      <c r="C11">
        <v>3</v>
      </c>
    </row>
    <row r="12" spans="2:3" ht="15">
      <c r="B12" t="s">
        <v>55</v>
      </c>
      <c r="C12">
        <v>2</v>
      </c>
    </row>
    <row r="13" spans="2:3" ht="15">
      <c r="B13" t="s">
        <v>56</v>
      </c>
      <c r="C13">
        <v>1</v>
      </c>
    </row>
    <row r="14" spans="2:3" ht="15">
      <c r="B14" t="s">
        <v>61</v>
      </c>
      <c r="C14">
        <v>1</v>
      </c>
    </row>
    <row r="15" spans="2:3" ht="15">
      <c r="B15" t="s">
        <v>62</v>
      </c>
      <c r="C15">
        <v>2</v>
      </c>
    </row>
    <row r="16" spans="2:3" ht="15">
      <c r="B16" t="s">
        <v>76</v>
      </c>
      <c r="C16">
        <v>3</v>
      </c>
    </row>
    <row r="18" ht="15.75" thickBot="1"/>
    <row r="19" spans="5:7" ht="15.75" thickBot="1">
      <c r="E19" s="40" t="s">
        <v>39</v>
      </c>
      <c r="F19" s="41" t="s">
        <v>40</v>
      </c>
      <c r="G19" s="41" t="s">
        <v>65</v>
      </c>
    </row>
    <row r="20" spans="5:7" ht="30.75" thickBot="1">
      <c r="E20" s="42" t="s">
        <v>41</v>
      </c>
      <c r="F20" s="43" t="s">
        <v>42</v>
      </c>
      <c r="G20" s="43" t="s">
        <v>67</v>
      </c>
    </row>
    <row r="21" spans="5:7" ht="15.75" thickBot="1">
      <c r="E21" s="42" t="s">
        <v>43</v>
      </c>
      <c r="F21" s="43" t="s">
        <v>44</v>
      </c>
      <c r="G21" s="43" t="s">
        <v>53</v>
      </c>
    </row>
    <row r="22" spans="5:7" ht="30.75" thickBot="1">
      <c r="E22" s="42" t="s">
        <v>45</v>
      </c>
      <c r="F22" s="43" t="s">
        <v>46</v>
      </c>
      <c r="G22" s="43" t="s">
        <v>68</v>
      </c>
    </row>
    <row r="23" spans="5:7" ht="30.75" thickBot="1">
      <c r="E23" s="42" t="s">
        <v>47</v>
      </c>
      <c r="F23" s="43" t="s">
        <v>48</v>
      </c>
      <c r="G23" s="43" t="s">
        <v>52</v>
      </c>
    </row>
    <row r="24" spans="5:7" ht="45.75" thickBot="1">
      <c r="E24" s="42" t="s">
        <v>49</v>
      </c>
      <c r="F24" s="43" t="s">
        <v>50</v>
      </c>
      <c r="G24" s="43" t="s">
        <v>69</v>
      </c>
    </row>
    <row r="26" ht="15">
      <c r="E26" s="44" t="s">
        <v>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F63"/>
  <sheetViews>
    <sheetView tabSelected="1" zoomScale="85" zoomScaleNormal="85" zoomScalePageLayoutView="0" workbookViewId="0" topLeftCell="A1">
      <selection activeCell="L39" sqref="L39"/>
    </sheetView>
  </sheetViews>
  <sheetFormatPr defaultColWidth="11.421875" defaultRowHeight="15"/>
  <cols>
    <col min="1" max="1" width="11.00390625" style="0" customWidth="1"/>
    <col min="2" max="2" width="9.140625" style="0" customWidth="1"/>
    <col min="3" max="3" width="8.00390625" style="0" customWidth="1"/>
    <col min="4" max="4" width="7.28125" style="0" customWidth="1"/>
    <col min="5" max="5" width="13.7109375" style="0" customWidth="1"/>
    <col min="6" max="6" width="3.421875" style="0" customWidth="1"/>
    <col min="7" max="7" width="13.7109375" style="0" customWidth="1"/>
    <col min="8" max="8" width="3.57421875" style="0" customWidth="1"/>
    <col min="9" max="9" width="4.28125" style="0" customWidth="1"/>
    <col min="10" max="10" width="3.57421875" style="0" customWidth="1"/>
    <col min="11" max="11" width="11.421875" style="0" customWidth="1"/>
    <col min="12" max="12" width="3.57421875" style="0" customWidth="1"/>
    <col min="13" max="13" width="4.28125" style="0" customWidth="1"/>
    <col min="14" max="15" width="3.57421875" style="0" customWidth="1"/>
    <col min="16" max="16" width="4.28125" style="0" customWidth="1"/>
    <col min="17" max="18" width="3.57421875" style="0" customWidth="1"/>
    <col min="19" max="19" width="4.28125" style="0" customWidth="1"/>
    <col min="20" max="20" width="3.57421875" style="0" customWidth="1"/>
    <col min="21" max="21" width="3.57421875" style="0" hidden="1" customWidth="1"/>
    <col min="22" max="22" width="4.28125" style="0" hidden="1" customWidth="1"/>
    <col min="23" max="24" width="3.57421875" style="0" hidden="1" customWidth="1"/>
    <col min="25" max="25" width="4.28125" style="0" hidden="1" customWidth="1"/>
    <col min="26" max="26" width="3.57421875" style="0" hidden="1" customWidth="1"/>
    <col min="27" max="27" width="8.57421875" style="0" customWidth="1"/>
    <col min="28" max="29" width="11.421875" style="0" customWidth="1"/>
    <col min="30" max="32" width="11.421875" style="0" hidden="1" customWidth="1"/>
  </cols>
  <sheetData>
    <row r="1" spans="1:28" ht="13.5" customHeight="1">
      <c r="A1" s="54" t="str">
        <f>Teams!F1</f>
        <v>XXX A.Karkausko Taurės tinklinio turnyras (merginos, vaikinai)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3.5" customHeight="1">
      <c r="A2" s="54" t="str">
        <f>CONCATENATE(Teams!F2," ",Teams!F3)</f>
        <v>Kaunas, LSU 2020 10 16-17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13.5" customHeight="1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ht="6.75" customHeight="1"/>
    <row r="5" spans="1:32" ht="27" customHeight="1">
      <c r="A5" s="37" t="s">
        <v>9</v>
      </c>
      <c r="B5" s="37" t="s">
        <v>10</v>
      </c>
      <c r="C5" s="37" t="s">
        <v>11</v>
      </c>
      <c r="D5" s="37" t="s">
        <v>12</v>
      </c>
      <c r="E5" s="37" t="s">
        <v>13</v>
      </c>
      <c r="F5" s="37" t="s">
        <v>14</v>
      </c>
      <c r="G5" s="37" t="s">
        <v>15</v>
      </c>
      <c r="H5" s="57" t="s">
        <v>16</v>
      </c>
      <c r="I5" s="57"/>
      <c r="J5" s="57"/>
      <c r="K5" s="37" t="s">
        <v>17</v>
      </c>
      <c r="L5" s="57" t="s">
        <v>18</v>
      </c>
      <c r="M5" s="57"/>
      <c r="N5" s="57"/>
      <c r="O5" s="57" t="s">
        <v>19</v>
      </c>
      <c r="P5" s="57"/>
      <c r="Q5" s="57"/>
      <c r="R5" s="57" t="s">
        <v>20</v>
      </c>
      <c r="S5" s="57"/>
      <c r="T5" s="57"/>
      <c r="U5" s="57" t="s">
        <v>21</v>
      </c>
      <c r="V5" s="57"/>
      <c r="W5" s="57"/>
      <c r="X5" s="57" t="s">
        <v>22</v>
      </c>
      <c r="Y5" s="57"/>
      <c r="Z5" s="57"/>
      <c r="AA5" s="37" t="s">
        <v>23</v>
      </c>
      <c r="AB5" s="37" t="s">
        <v>24</v>
      </c>
      <c r="AD5" s="53" t="s">
        <v>25</v>
      </c>
      <c r="AE5" s="53"/>
      <c r="AF5" s="53"/>
    </row>
    <row r="6" spans="1:28" ht="15">
      <c r="A6" s="56" t="s">
        <v>64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32" ht="15">
      <c r="A7" s="46" t="s">
        <v>81</v>
      </c>
      <c r="B7" s="47">
        <v>7</v>
      </c>
      <c r="C7" s="47" t="s">
        <v>33</v>
      </c>
      <c r="D7" s="47">
        <v>1</v>
      </c>
      <c r="E7" s="48" t="s">
        <v>56</v>
      </c>
      <c r="F7" s="47" t="s">
        <v>14</v>
      </c>
      <c r="G7" s="48" t="s">
        <v>45</v>
      </c>
      <c r="H7" s="47">
        <f aca="true" t="shared" si="0" ref="H7:H16">IF(L7=N7,0,SUM(IF(L7&gt;N7,1,0),IF(O7&gt;Q7,1,0),IF(R7&lt;=T7,0,1),IF(U7&lt;=W7,0,1),IF(X7&lt;=Z7,0,1),))</f>
        <v>0</v>
      </c>
      <c r="I7" s="47" t="s">
        <v>34</v>
      </c>
      <c r="J7" s="47">
        <f aca="true" t="shared" si="1" ref="J7:J16">IF(L7=N7,0,SUM(IF(L7&lt;N7,1,0),IF(O7&lt;Q7,1,0),IF(R7&gt;=T7,0,1),IF(U7&gt;=W7,0,1),IF(X7&gt;=Z7,0,1),))</f>
        <v>0</v>
      </c>
      <c r="K7" s="49">
        <f aca="true" t="shared" si="2" ref="K7:K16">IF(AB7=0,0,SUM(AB7-AA7))</f>
        <v>0</v>
      </c>
      <c r="L7" s="50"/>
      <c r="M7" s="47" t="s">
        <v>34</v>
      </c>
      <c r="N7" s="50"/>
      <c r="O7" s="50"/>
      <c r="P7" s="47" t="s">
        <v>34</v>
      </c>
      <c r="Q7" s="50"/>
      <c r="R7" s="50"/>
      <c r="S7" s="47" t="s">
        <v>34</v>
      </c>
      <c r="T7" s="50"/>
      <c r="U7" s="50"/>
      <c r="V7" s="47" t="s">
        <v>34</v>
      </c>
      <c r="W7" s="50"/>
      <c r="X7" s="50"/>
      <c r="Y7" s="47" t="s">
        <v>34</v>
      </c>
      <c r="Z7" s="50"/>
      <c r="AA7" s="51">
        <v>0.7291666666666666</v>
      </c>
      <c r="AB7" s="51"/>
      <c r="AD7" s="35">
        <f aca="true" t="shared" si="3" ref="AD7:AD16">L7+O7+R7+U7+X7</f>
        <v>0</v>
      </c>
      <c r="AE7" s="35" t="s">
        <v>34</v>
      </c>
      <c r="AF7" s="35">
        <f aca="true" t="shared" si="4" ref="AF7:AF16">N7+Q7+T7+W7+Z7</f>
        <v>0</v>
      </c>
    </row>
    <row r="8" spans="1:32" ht="15">
      <c r="A8" s="46" t="s">
        <v>81</v>
      </c>
      <c r="B8" s="47"/>
      <c r="C8" s="47" t="s">
        <v>33</v>
      </c>
      <c r="D8" s="47"/>
      <c r="E8" s="48" t="s">
        <v>61</v>
      </c>
      <c r="F8" s="47" t="s">
        <v>14</v>
      </c>
      <c r="G8" s="48" t="s">
        <v>73</v>
      </c>
      <c r="H8" s="47">
        <f t="shared" si="0"/>
        <v>0</v>
      </c>
      <c r="I8" s="47" t="s">
        <v>34</v>
      </c>
      <c r="J8" s="47">
        <f t="shared" si="1"/>
        <v>2</v>
      </c>
      <c r="K8" s="49">
        <f t="shared" si="2"/>
        <v>0</v>
      </c>
      <c r="L8" s="50">
        <v>0</v>
      </c>
      <c r="M8" s="47" t="s">
        <v>34</v>
      </c>
      <c r="N8" s="50">
        <v>25</v>
      </c>
      <c r="O8" s="50">
        <v>0</v>
      </c>
      <c r="P8" s="47" t="s">
        <v>34</v>
      </c>
      <c r="Q8" s="50">
        <v>25</v>
      </c>
      <c r="R8" s="50"/>
      <c r="S8" s="47" t="s">
        <v>34</v>
      </c>
      <c r="T8" s="50"/>
      <c r="U8" s="50"/>
      <c r="V8" s="47" t="s">
        <v>34</v>
      </c>
      <c r="W8" s="50"/>
      <c r="X8" s="50"/>
      <c r="Y8" s="47" t="s">
        <v>34</v>
      </c>
      <c r="Z8" s="50"/>
      <c r="AA8" s="51"/>
      <c r="AB8" s="51"/>
      <c r="AD8" s="35">
        <f t="shared" si="3"/>
        <v>0</v>
      </c>
      <c r="AE8" s="35" t="s">
        <v>34</v>
      </c>
      <c r="AF8" s="35">
        <f t="shared" si="4"/>
        <v>50</v>
      </c>
    </row>
    <row r="9" spans="1:32" ht="15">
      <c r="A9" s="46" t="s">
        <v>81</v>
      </c>
      <c r="B9" s="47">
        <v>1</v>
      </c>
      <c r="C9" s="47" t="s">
        <v>35</v>
      </c>
      <c r="D9" s="47">
        <v>1</v>
      </c>
      <c r="E9" s="48" t="s">
        <v>73</v>
      </c>
      <c r="F9" s="47" t="s">
        <v>14</v>
      </c>
      <c r="G9" s="48" t="s">
        <v>51</v>
      </c>
      <c r="H9" s="47">
        <f t="shared" si="0"/>
        <v>0</v>
      </c>
      <c r="I9" s="47" t="s">
        <v>34</v>
      </c>
      <c r="J9" s="47">
        <f t="shared" si="1"/>
        <v>0</v>
      </c>
      <c r="K9" s="49">
        <f t="shared" si="2"/>
        <v>0</v>
      </c>
      <c r="L9" s="50"/>
      <c r="M9" s="47" t="s">
        <v>34</v>
      </c>
      <c r="N9" s="50"/>
      <c r="O9" s="50"/>
      <c r="P9" s="47" t="s">
        <v>34</v>
      </c>
      <c r="Q9" s="50"/>
      <c r="R9" s="50"/>
      <c r="S9" s="47" t="s">
        <v>34</v>
      </c>
      <c r="T9" s="50"/>
      <c r="U9" s="50"/>
      <c r="V9" s="47" t="s">
        <v>34</v>
      </c>
      <c r="W9" s="50"/>
      <c r="X9" s="50"/>
      <c r="Y9" s="47" t="s">
        <v>34</v>
      </c>
      <c r="Z9" s="50"/>
      <c r="AA9" s="51">
        <v>0.6666666666666666</v>
      </c>
      <c r="AB9" s="51"/>
      <c r="AD9" s="35">
        <f t="shared" si="3"/>
        <v>0</v>
      </c>
      <c r="AE9" s="35" t="s">
        <v>34</v>
      </c>
      <c r="AF9" s="35">
        <f t="shared" si="4"/>
        <v>0</v>
      </c>
    </row>
    <row r="10" spans="1:32" ht="15">
      <c r="A10" s="46" t="s">
        <v>81</v>
      </c>
      <c r="B10" s="47"/>
      <c r="C10" s="47" t="s">
        <v>35</v>
      </c>
      <c r="D10" s="47"/>
      <c r="E10" s="48" t="s">
        <v>45</v>
      </c>
      <c r="F10" s="47" t="s">
        <v>14</v>
      </c>
      <c r="G10" s="48" t="s">
        <v>61</v>
      </c>
      <c r="H10" s="47">
        <f t="shared" si="0"/>
        <v>2</v>
      </c>
      <c r="I10" s="47" t="s">
        <v>34</v>
      </c>
      <c r="J10" s="47">
        <f t="shared" si="1"/>
        <v>0</v>
      </c>
      <c r="K10" s="49">
        <f t="shared" si="2"/>
        <v>0</v>
      </c>
      <c r="L10" s="50">
        <v>25</v>
      </c>
      <c r="M10" s="47" t="s">
        <v>34</v>
      </c>
      <c r="N10" s="50">
        <v>0</v>
      </c>
      <c r="O10" s="50">
        <v>25</v>
      </c>
      <c r="P10" s="47" t="s">
        <v>34</v>
      </c>
      <c r="Q10" s="50">
        <v>0</v>
      </c>
      <c r="R10" s="50"/>
      <c r="S10" s="47" t="s">
        <v>34</v>
      </c>
      <c r="T10" s="50"/>
      <c r="U10" s="50"/>
      <c r="V10" s="47" t="s">
        <v>34</v>
      </c>
      <c r="W10" s="50"/>
      <c r="X10" s="50"/>
      <c r="Y10" s="47" t="s">
        <v>34</v>
      </c>
      <c r="Z10" s="50"/>
      <c r="AA10" s="51"/>
      <c r="AB10" s="51"/>
      <c r="AD10" s="35">
        <f t="shared" si="3"/>
        <v>50</v>
      </c>
      <c r="AE10" s="35" t="s">
        <v>34</v>
      </c>
      <c r="AF10" s="35">
        <f t="shared" si="4"/>
        <v>0</v>
      </c>
    </row>
    <row r="11" spans="1:32" ht="15">
      <c r="A11" s="46" t="s">
        <v>81</v>
      </c>
      <c r="B11" s="47"/>
      <c r="C11" s="47" t="s">
        <v>36</v>
      </c>
      <c r="D11" s="47"/>
      <c r="E11" s="48" t="s">
        <v>61</v>
      </c>
      <c r="F11" s="47" t="s">
        <v>14</v>
      </c>
      <c r="G11" s="48" t="s">
        <v>56</v>
      </c>
      <c r="H11" s="47">
        <f t="shared" si="0"/>
        <v>0</v>
      </c>
      <c r="I11" s="47" t="s">
        <v>34</v>
      </c>
      <c r="J11" s="47">
        <f t="shared" si="1"/>
        <v>2</v>
      </c>
      <c r="K11" s="49">
        <f t="shared" si="2"/>
        <v>0</v>
      </c>
      <c r="L11" s="50">
        <v>0</v>
      </c>
      <c r="M11" s="47" t="s">
        <v>34</v>
      </c>
      <c r="N11" s="50">
        <v>25</v>
      </c>
      <c r="O11" s="50">
        <v>0</v>
      </c>
      <c r="P11" s="47" t="s">
        <v>34</v>
      </c>
      <c r="Q11" s="50">
        <v>25</v>
      </c>
      <c r="R11" s="50"/>
      <c r="S11" s="47" t="s">
        <v>34</v>
      </c>
      <c r="T11" s="50"/>
      <c r="U11" s="50"/>
      <c r="V11" s="47" t="s">
        <v>34</v>
      </c>
      <c r="W11" s="50"/>
      <c r="X11" s="50"/>
      <c r="Y11" s="47" t="s">
        <v>34</v>
      </c>
      <c r="Z11" s="50"/>
      <c r="AA11" s="51"/>
      <c r="AB11" s="51"/>
      <c r="AD11" s="35">
        <f t="shared" si="3"/>
        <v>0</v>
      </c>
      <c r="AE11" s="35" t="s">
        <v>34</v>
      </c>
      <c r="AF11" s="35">
        <f t="shared" si="4"/>
        <v>50</v>
      </c>
    </row>
    <row r="12" spans="1:32" ht="15">
      <c r="A12" s="46" t="s">
        <v>81</v>
      </c>
      <c r="B12" s="47">
        <v>9</v>
      </c>
      <c r="C12" s="47" t="s">
        <v>36</v>
      </c>
      <c r="D12" s="47">
        <v>1</v>
      </c>
      <c r="E12" s="48" t="s">
        <v>51</v>
      </c>
      <c r="F12" s="47" t="s">
        <v>14</v>
      </c>
      <c r="G12" s="48" t="s">
        <v>45</v>
      </c>
      <c r="H12" s="47">
        <f t="shared" si="0"/>
        <v>0</v>
      </c>
      <c r="I12" s="47" t="s">
        <v>34</v>
      </c>
      <c r="J12" s="47">
        <f t="shared" si="1"/>
        <v>0</v>
      </c>
      <c r="K12" s="49">
        <f t="shared" si="2"/>
        <v>0</v>
      </c>
      <c r="L12" s="50"/>
      <c r="M12" s="47" t="s">
        <v>34</v>
      </c>
      <c r="N12" s="50"/>
      <c r="O12" s="50"/>
      <c r="P12" s="47" t="s">
        <v>34</v>
      </c>
      <c r="Q12" s="50"/>
      <c r="R12" s="50"/>
      <c r="S12" s="47" t="s">
        <v>34</v>
      </c>
      <c r="T12" s="50"/>
      <c r="U12" s="50"/>
      <c r="V12" s="47" t="s">
        <v>34</v>
      </c>
      <c r="W12" s="50"/>
      <c r="X12" s="50"/>
      <c r="Y12" s="47" t="s">
        <v>34</v>
      </c>
      <c r="Z12" s="50"/>
      <c r="AA12" s="51">
        <v>0.7708333333333334</v>
      </c>
      <c r="AB12" s="51"/>
      <c r="AD12" s="35">
        <f t="shared" si="3"/>
        <v>0</v>
      </c>
      <c r="AE12" s="35" t="s">
        <v>34</v>
      </c>
      <c r="AF12" s="35">
        <f t="shared" si="4"/>
        <v>0</v>
      </c>
    </row>
    <row r="13" spans="1:32" ht="15">
      <c r="A13" s="46" t="s">
        <v>81</v>
      </c>
      <c r="B13" s="47">
        <v>10</v>
      </c>
      <c r="C13" s="47" t="s">
        <v>59</v>
      </c>
      <c r="D13" s="47"/>
      <c r="E13" s="48" t="s">
        <v>45</v>
      </c>
      <c r="F13" s="47" t="s">
        <v>14</v>
      </c>
      <c r="G13" s="48" t="s">
        <v>73</v>
      </c>
      <c r="H13" s="47">
        <f t="shared" si="0"/>
        <v>0</v>
      </c>
      <c r="I13" s="47" t="s">
        <v>34</v>
      </c>
      <c r="J13" s="47">
        <f t="shared" si="1"/>
        <v>0</v>
      </c>
      <c r="K13" s="49">
        <f t="shared" si="2"/>
        <v>0</v>
      </c>
      <c r="L13" s="50"/>
      <c r="M13" s="47" t="s">
        <v>34</v>
      </c>
      <c r="N13" s="50"/>
      <c r="O13" s="50"/>
      <c r="P13" s="47" t="s">
        <v>34</v>
      </c>
      <c r="Q13" s="50"/>
      <c r="R13" s="50"/>
      <c r="S13" s="47" t="s">
        <v>34</v>
      </c>
      <c r="T13" s="50"/>
      <c r="U13" s="50"/>
      <c r="V13" s="47" t="s">
        <v>34</v>
      </c>
      <c r="W13" s="50"/>
      <c r="X13" s="50"/>
      <c r="Y13" s="47" t="s">
        <v>34</v>
      </c>
      <c r="Z13" s="50"/>
      <c r="AA13" s="51">
        <v>0.7916666666666666</v>
      </c>
      <c r="AB13" s="51"/>
      <c r="AD13" s="35">
        <f t="shared" si="3"/>
        <v>0</v>
      </c>
      <c r="AE13" s="35" t="s">
        <v>34</v>
      </c>
      <c r="AF13" s="35">
        <f t="shared" si="4"/>
        <v>0</v>
      </c>
    </row>
    <row r="14" spans="1:32" ht="15">
      <c r="A14" s="46" t="s">
        <v>81</v>
      </c>
      <c r="B14" s="47">
        <v>3</v>
      </c>
      <c r="C14" s="47" t="s">
        <v>59</v>
      </c>
      <c r="D14" s="47">
        <v>1</v>
      </c>
      <c r="E14" s="48" t="s">
        <v>56</v>
      </c>
      <c r="F14" s="47" t="s">
        <v>14</v>
      </c>
      <c r="G14" s="48" t="s">
        <v>51</v>
      </c>
      <c r="H14" s="47">
        <f t="shared" si="0"/>
        <v>0</v>
      </c>
      <c r="I14" s="47" t="s">
        <v>34</v>
      </c>
      <c r="J14" s="47">
        <f t="shared" si="1"/>
        <v>0</v>
      </c>
      <c r="K14" s="49">
        <f t="shared" si="2"/>
        <v>0</v>
      </c>
      <c r="L14" s="50"/>
      <c r="M14" s="47" t="s">
        <v>34</v>
      </c>
      <c r="N14" s="50"/>
      <c r="O14" s="50"/>
      <c r="P14" s="47" t="s">
        <v>34</v>
      </c>
      <c r="Q14" s="50"/>
      <c r="R14" s="50"/>
      <c r="S14" s="47" t="s">
        <v>34</v>
      </c>
      <c r="T14" s="50"/>
      <c r="U14" s="50"/>
      <c r="V14" s="47" t="s">
        <v>34</v>
      </c>
      <c r="W14" s="50"/>
      <c r="X14" s="50"/>
      <c r="Y14" s="47" t="s">
        <v>34</v>
      </c>
      <c r="Z14" s="50"/>
      <c r="AA14" s="51">
        <v>0.6875</v>
      </c>
      <c r="AB14" s="51"/>
      <c r="AD14" s="35">
        <f t="shared" si="3"/>
        <v>0</v>
      </c>
      <c r="AE14" s="35" t="s">
        <v>34</v>
      </c>
      <c r="AF14" s="35">
        <f t="shared" si="4"/>
        <v>0</v>
      </c>
    </row>
    <row r="15" spans="1:32" ht="15">
      <c r="A15" s="46" t="s">
        <v>81</v>
      </c>
      <c r="B15" s="47"/>
      <c r="C15" s="47" t="s">
        <v>32</v>
      </c>
      <c r="D15" s="47"/>
      <c r="E15" s="48" t="s">
        <v>51</v>
      </c>
      <c r="F15" s="47" t="s">
        <v>14</v>
      </c>
      <c r="G15" s="48" t="s">
        <v>61</v>
      </c>
      <c r="H15" s="47">
        <f t="shared" si="0"/>
        <v>2</v>
      </c>
      <c r="I15" s="47" t="s">
        <v>34</v>
      </c>
      <c r="J15" s="47">
        <f t="shared" si="1"/>
        <v>0</v>
      </c>
      <c r="K15" s="49">
        <f t="shared" si="2"/>
        <v>0</v>
      </c>
      <c r="L15" s="50">
        <v>25</v>
      </c>
      <c r="M15" s="47" t="s">
        <v>34</v>
      </c>
      <c r="N15" s="50">
        <v>0</v>
      </c>
      <c r="O15" s="50">
        <v>25</v>
      </c>
      <c r="P15" s="47" t="s">
        <v>34</v>
      </c>
      <c r="Q15" s="50">
        <v>0</v>
      </c>
      <c r="R15" s="50"/>
      <c r="S15" s="47" t="s">
        <v>34</v>
      </c>
      <c r="T15" s="50"/>
      <c r="U15" s="50"/>
      <c r="V15" s="47" t="s">
        <v>34</v>
      </c>
      <c r="W15" s="50"/>
      <c r="X15" s="50"/>
      <c r="Y15" s="47" t="s">
        <v>34</v>
      </c>
      <c r="Z15" s="50"/>
      <c r="AA15" s="51"/>
      <c r="AB15" s="51"/>
      <c r="AD15" s="35">
        <f t="shared" si="3"/>
        <v>50</v>
      </c>
      <c r="AE15" s="35" t="s">
        <v>34</v>
      </c>
      <c r="AF15" s="35">
        <f t="shared" si="4"/>
        <v>0</v>
      </c>
    </row>
    <row r="16" spans="1:32" ht="15">
      <c r="A16" s="46" t="s">
        <v>81</v>
      </c>
      <c r="B16" s="47">
        <v>5</v>
      </c>
      <c r="C16" s="47" t="s">
        <v>32</v>
      </c>
      <c r="D16" s="47">
        <v>1</v>
      </c>
      <c r="E16" s="48" t="s">
        <v>73</v>
      </c>
      <c r="F16" s="47" t="s">
        <v>14</v>
      </c>
      <c r="G16" s="48" t="s">
        <v>56</v>
      </c>
      <c r="H16" s="47">
        <f t="shared" si="0"/>
        <v>0</v>
      </c>
      <c r="I16" s="47" t="s">
        <v>34</v>
      </c>
      <c r="J16" s="47">
        <f t="shared" si="1"/>
        <v>0</v>
      </c>
      <c r="K16" s="49">
        <f t="shared" si="2"/>
        <v>0</v>
      </c>
      <c r="L16" s="50"/>
      <c r="M16" s="47" t="s">
        <v>34</v>
      </c>
      <c r="N16" s="50"/>
      <c r="O16" s="50"/>
      <c r="P16" s="47" t="s">
        <v>34</v>
      </c>
      <c r="Q16" s="50"/>
      <c r="R16" s="50"/>
      <c r="S16" s="47" t="s">
        <v>34</v>
      </c>
      <c r="T16" s="50"/>
      <c r="U16" s="50"/>
      <c r="V16" s="47" t="s">
        <v>34</v>
      </c>
      <c r="W16" s="50"/>
      <c r="X16" s="50"/>
      <c r="Y16" s="47" t="s">
        <v>34</v>
      </c>
      <c r="Z16" s="50"/>
      <c r="AA16" s="51">
        <v>0.7083333333333334</v>
      </c>
      <c r="AB16" s="51"/>
      <c r="AD16" s="35">
        <f t="shared" si="3"/>
        <v>0</v>
      </c>
      <c r="AE16" s="35" t="s">
        <v>34</v>
      </c>
      <c r="AF16" s="35">
        <f t="shared" si="4"/>
        <v>0</v>
      </c>
    </row>
    <row r="17" spans="1:28" ht="15">
      <c r="A17" s="52" t="s">
        <v>79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32" ht="15">
      <c r="A18" s="46" t="s">
        <v>81</v>
      </c>
      <c r="B18" s="47">
        <v>2</v>
      </c>
      <c r="C18" s="47" t="s">
        <v>33</v>
      </c>
      <c r="D18" s="47">
        <v>2</v>
      </c>
      <c r="E18" s="48" t="s">
        <v>55</v>
      </c>
      <c r="F18" s="47" t="s">
        <v>14</v>
      </c>
      <c r="G18" s="48" t="s">
        <v>54</v>
      </c>
      <c r="H18" s="47">
        <f aca="true" t="shared" si="5" ref="H18:H27">IF(L18=N18,0,SUM(IF(L18&gt;N18,1,0),IF(O18&gt;Q18,1,0),IF(R18&lt;=T18,0,1),IF(U18&lt;=W18,0,1),IF(X18&lt;=Z18,0,1),))</f>
        <v>0</v>
      </c>
      <c r="I18" s="47" t="s">
        <v>34</v>
      </c>
      <c r="J18" s="47">
        <f aca="true" t="shared" si="6" ref="J18:J27">IF(L18=N18,0,SUM(IF(L18&lt;N18,1,0),IF(O18&lt;Q18,1,0),IF(R18&gt;=T18,0,1),IF(U18&gt;=W18,0,1),IF(X18&gt;=Z18,0,1),))</f>
        <v>0</v>
      </c>
      <c r="K18" s="49">
        <f aca="true" t="shared" si="7" ref="K18:K27">IF(AB18=0,0,SUM(AB18-AA18))</f>
        <v>0</v>
      </c>
      <c r="L18" s="50"/>
      <c r="M18" s="47" t="s">
        <v>34</v>
      </c>
      <c r="N18" s="50"/>
      <c r="O18" s="50"/>
      <c r="P18" s="47" t="s">
        <v>34</v>
      </c>
      <c r="Q18" s="50"/>
      <c r="R18" s="50"/>
      <c r="S18" s="47" t="s">
        <v>34</v>
      </c>
      <c r="T18" s="50"/>
      <c r="U18" s="50"/>
      <c r="V18" s="47" t="s">
        <v>34</v>
      </c>
      <c r="W18" s="50"/>
      <c r="X18" s="50"/>
      <c r="Y18" s="47" t="s">
        <v>34</v>
      </c>
      <c r="Z18" s="50"/>
      <c r="AA18" s="51">
        <v>0.6666666666666666</v>
      </c>
      <c r="AB18" s="51"/>
      <c r="AD18" s="35">
        <f aca="true" t="shared" si="8" ref="AD18:AD27">L18+O18+R18+U18+X18</f>
        <v>0</v>
      </c>
      <c r="AE18" s="35" t="s">
        <v>34</v>
      </c>
      <c r="AF18" s="35">
        <f aca="true" t="shared" si="9" ref="AF18:AF27">N18+Q18+T18+W18+Z18</f>
        <v>0</v>
      </c>
    </row>
    <row r="19" spans="1:32" ht="15">
      <c r="A19" s="46" t="s">
        <v>81</v>
      </c>
      <c r="B19" s="47"/>
      <c r="C19" s="47" t="s">
        <v>33</v>
      </c>
      <c r="D19" s="47"/>
      <c r="E19" s="48" t="s">
        <v>62</v>
      </c>
      <c r="F19" s="47" t="s">
        <v>14</v>
      </c>
      <c r="G19" s="48" t="s">
        <v>72</v>
      </c>
      <c r="H19" s="47">
        <f t="shared" si="5"/>
        <v>0</v>
      </c>
      <c r="I19" s="47" t="s">
        <v>34</v>
      </c>
      <c r="J19" s="47">
        <f t="shared" si="6"/>
        <v>2</v>
      </c>
      <c r="K19" s="49">
        <f t="shared" si="7"/>
        <v>0</v>
      </c>
      <c r="L19" s="50">
        <v>0</v>
      </c>
      <c r="M19" s="47" t="s">
        <v>34</v>
      </c>
      <c r="N19" s="50">
        <v>25</v>
      </c>
      <c r="O19" s="50">
        <v>0</v>
      </c>
      <c r="P19" s="47" t="s">
        <v>34</v>
      </c>
      <c r="Q19" s="50">
        <v>25</v>
      </c>
      <c r="R19" s="50"/>
      <c r="S19" s="47" t="s">
        <v>34</v>
      </c>
      <c r="T19" s="50"/>
      <c r="U19" s="50"/>
      <c r="V19" s="47" t="s">
        <v>34</v>
      </c>
      <c r="W19" s="50"/>
      <c r="X19" s="50"/>
      <c r="Y19" s="47" t="s">
        <v>34</v>
      </c>
      <c r="Z19" s="50"/>
      <c r="AA19" s="51"/>
      <c r="AB19" s="51"/>
      <c r="AD19" s="35">
        <f t="shared" si="8"/>
        <v>0</v>
      </c>
      <c r="AE19" s="35" t="s">
        <v>34</v>
      </c>
      <c r="AF19" s="35">
        <f t="shared" si="9"/>
        <v>50</v>
      </c>
    </row>
    <row r="20" spans="1:32" ht="15">
      <c r="A20" s="46" t="s">
        <v>81</v>
      </c>
      <c r="B20" s="47">
        <v>4</v>
      </c>
      <c r="C20" s="47" t="s">
        <v>35</v>
      </c>
      <c r="D20" s="47">
        <v>2</v>
      </c>
      <c r="E20" s="48" t="s">
        <v>72</v>
      </c>
      <c r="F20" s="47" t="s">
        <v>14</v>
      </c>
      <c r="G20" s="48" t="s">
        <v>63</v>
      </c>
      <c r="H20" s="47">
        <f t="shared" si="5"/>
        <v>0</v>
      </c>
      <c r="I20" s="47" t="s">
        <v>34</v>
      </c>
      <c r="J20" s="47">
        <f t="shared" si="6"/>
        <v>0</v>
      </c>
      <c r="K20" s="49">
        <f t="shared" si="7"/>
        <v>0</v>
      </c>
      <c r="L20" s="50"/>
      <c r="M20" s="47" t="s">
        <v>34</v>
      </c>
      <c r="N20" s="50"/>
      <c r="O20" s="50"/>
      <c r="P20" s="47" t="s">
        <v>34</v>
      </c>
      <c r="Q20" s="50"/>
      <c r="R20" s="50"/>
      <c r="S20" s="47" t="s">
        <v>34</v>
      </c>
      <c r="T20" s="50"/>
      <c r="U20" s="50"/>
      <c r="V20" s="47" t="s">
        <v>34</v>
      </c>
      <c r="W20" s="50"/>
      <c r="X20" s="50"/>
      <c r="Y20" s="47" t="s">
        <v>34</v>
      </c>
      <c r="Z20" s="50"/>
      <c r="AA20" s="51">
        <v>0.6875</v>
      </c>
      <c r="AB20" s="51"/>
      <c r="AD20" s="35">
        <f t="shared" si="8"/>
        <v>0</v>
      </c>
      <c r="AE20" s="35" t="s">
        <v>34</v>
      </c>
      <c r="AF20" s="35">
        <f t="shared" si="9"/>
        <v>0</v>
      </c>
    </row>
    <row r="21" spans="1:32" ht="15">
      <c r="A21" s="46" t="s">
        <v>81</v>
      </c>
      <c r="B21" s="47"/>
      <c r="C21" s="47" t="s">
        <v>35</v>
      </c>
      <c r="D21" s="47"/>
      <c r="E21" s="48" t="s">
        <v>54</v>
      </c>
      <c r="F21" s="47" t="s">
        <v>14</v>
      </c>
      <c r="G21" s="48" t="s">
        <v>62</v>
      </c>
      <c r="H21" s="47">
        <f t="shared" si="5"/>
        <v>2</v>
      </c>
      <c r="I21" s="47" t="s">
        <v>34</v>
      </c>
      <c r="J21" s="47">
        <f t="shared" si="6"/>
        <v>0</v>
      </c>
      <c r="K21" s="49">
        <f t="shared" si="7"/>
        <v>0</v>
      </c>
      <c r="L21" s="50">
        <v>25</v>
      </c>
      <c r="M21" s="47" t="s">
        <v>34</v>
      </c>
      <c r="N21" s="50">
        <v>0</v>
      </c>
      <c r="O21" s="50">
        <v>25</v>
      </c>
      <c r="P21" s="47" t="s">
        <v>34</v>
      </c>
      <c r="Q21" s="50">
        <v>0</v>
      </c>
      <c r="R21" s="50"/>
      <c r="S21" s="47" t="s">
        <v>34</v>
      </c>
      <c r="T21" s="50"/>
      <c r="U21" s="50"/>
      <c r="V21" s="47" t="s">
        <v>34</v>
      </c>
      <c r="W21" s="50"/>
      <c r="X21" s="50"/>
      <c r="Y21" s="47" t="s">
        <v>34</v>
      </c>
      <c r="Z21" s="50"/>
      <c r="AA21" s="51"/>
      <c r="AB21" s="51"/>
      <c r="AD21" s="35">
        <f t="shared" si="8"/>
        <v>50</v>
      </c>
      <c r="AE21" s="35" t="s">
        <v>34</v>
      </c>
      <c r="AF21" s="35">
        <f t="shared" si="9"/>
        <v>0</v>
      </c>
    </row>
    <row r="22" spans="1:32" ht="15">
      <c r="A22" s="46" t="s">
        <v>81</v>
      </c>
      <c r="B22" s="47"/>
      <c r="C22" s="47" t="s">
        <v>36</v>
      </c>
      <c r="D22" s="47"/>
      <c r="E22" s="48" t="s">
        <v>62</v>
      </c>
      <c r="F22" s="47" t="s">
        <v>14</v>
      </c>
      <c r="G22" s="48" t="s">
        <v>55</v>
      </c>
      <c r="H22" s="47">
        <f t="shared" si="5"/>
        <v>0</v>
      </c>
      <c r="I22" s="47" t="s">
        <v>34</v>
      </c>
      <c r="J22" s="47">
        <f t="shared" si="6"/>
        <v>2</v>
      </c>
      <c r="K22" s="49">
        <f t="shared" si="7"/>
        <v>0</v>
      </c>
      <c r="L22" s="50">
        <v>0</v>
      </c>
      <c r="M22" s="47" t="s">
        <v>34</v>
      </c>
      <c r="N22" s="50">
        <v>25</v>
      </c>
      <c r="O22" s="50">
        <v>0</v>
      </c>
      <c r="P22" s="47" t="s">
        <v>34</v>
      </c>
      <c r="Q22" s="50">
        <v>25</v>
      </c>
      <c r="R22" s="50"/>
      <c r="S22" s="47" t="s">
        <v>34</v>
      </c>
      <c r="T22" s="50"/>
      <c r="U22" s="50"/>
      <c r="V22" s="47" t="s">
        <v>34</v>
      </c>
      <c r="W22" s="50"/>
      <c r="X22" s="50"/>
      <c r="Y22" s="47" t="s">
        <v>34</v>
      </c>
      <c r="Z22" s="50"/>
      <c r="AA22" s="51"/>
      <c r="AB22" s="51"/>
      <c r="AD22" s="35">
        <f t="shared" si="8"/>
        <v>0</v>
      </c>
      <c r="AE22" s="35" t="s">
        <v>34</v>
      </c>
      <c r="AF22" s="35">
        <f t="shared" si="9"/>
        <v>50</v>
      </c>
    </row>
    <row r="23" spans="1:32" ht="15">
      <c r="A23" s="46" t="s">
        <v>81</v>
      </c>
      <c r="B23" s="47">
        <v>6</v>
      </c>
      <c r="C23" s="47" t="s">
        <v>36</v>
      </c>
      <c r="D23" s="47">
        <v>2</v>
      </c>
      <c r="E23" s="48" t="s">
        <v>63</v>
      </c>
      <c r="F23" s="47" t="s">
        <v>14</v>
      </c>
      <c r="G23" s="48" t="s">
        <v>54</v>
      </c>
      <c r="H23" s="47">
        <f t="shared" si="5"/>
        <v>0</v>
      </c>
      <c r="I23" s="47" t="s">
        <v>34</v>
      </c>
      <c r="J23" s="47">
        <f t="shared" si="6"/>
        <v>0</v>
      </c>
      <c r="K23" s="49">
        <f t="shared" si="7"/>
        <v>0</v>
      </c>
      <c r="L23" s="50"/>
      <c r="M23" s="47" t="s">
        <v>34</v>
      </c>
      <c r="N23" s="50"/>
      <c r="O23" s="50"/>
      <c r="P23" s="47" t="s">
        <v>34</v>
      </c>
      <c r="Q23" s="50"/>
      <c r="R23" s="50"/>
      <c r="S23" s="47" t="s">
        <v>34</v>
      </c>
      <c r="T23" s="50"/>
      <c r="U23" s="50"/>
      <c r="V23" s="47" t="s">
        <v>34</v>
      </c>
      <c r="W23" s="50"/>
      <c r="X23" s="50"/>
      <c r="Y23" s="47" t="s">
        <v>34</v>
      </c>
      <c r="Z23" s="50"/>
      <c r="AA23" s="51">
        <v>0.7083333333333334</v>
      </c>
      <c r="AB23" s="51"/>
      <c r="AD23" s="35">
        <f t="shared" si="8"/>
        <v>0</v>
      </c>
      <c r="AE23" s="35" t="s">
        <v>34</v>
      </c>
      <c r="AF23" s="35">
        <f t="shared" si="9"/>
        <v>0</v>
      </c>
    </row>
    <row r="24" spans="1:32" ht="15">
      <c r="A24" s="46" t="s">
        <v>81</v>
      </c>
      <c r="B24" s="47">
        <v>8</v>
      </c>
      <c r="C24" s="47" t="s">
        <v>59</v>
      </c>
      <c r="D24" s="47">
        <v>1</v>
      </c>
      <c r="E24" s="48" t="s">
        <v>54</v>
      </c>
      <c r="F24" s="47" t="s">
        <v>14</v>
      </c>
      <c r="G24" s="48" t="s">
        <v>72</v>
      </c>
      <c r="H24" s="47">
        <f t="shared" si="5"/>
        <v>0</v>
      </c>
      <c r="I24" s="47" t="s">
        <v>34</v>
      </c>
      <c r="J24" s="47">
        <f t="shared" si="6"/>
        <v>0</v>
      </c>
      <c r="K24" s="49">
        <f t="shared" si="7"/>
        <v>0</v>
      </c>
      <c r="L24" s="50"/>
      <c r="M24" s="47" t="s">
        <v>34</v>
      </c>
      <c r="N24" s="50"/>
      <c r="O24" s="50"/>
      <c r="P24" s="47" t="s">
        <v>34</v>
      </c>
      <c r="Q24" s="50"/>
      <c r="R24" s="50"/>
      <c r="S24" s="47" t="s">
        <v>34</v>
      </c>
      <c r="T24" s="50"/>
      <c r="U24" s="50"/>
      <c r="V24" s="47" t="s">
        <v>34</v>
      </c>
      <c r="W24" s="50"/>
      <c r="X24" s="50"/>
      <c r="Y24" s="47" t="s">
        <v>34</v>
      </c>
      <c r="Z24" s="50"/>
      <c r="AA24" s="51">
        <v>0.75</v>
      </c>
      <c r="AB24" s="51"/>
      <c r="AD24" s="35">
        <f t="shared" si="8"/>
        <v>0</v>
      </c>
      <c r="AE24" s="35" t="s">
        <v>34</v>
      </c>
      <c r="AF24" s="35">
        <f t="shared" si="9"/>
        <v>0</v>
      </c>
    </row>
    <row r="25" spans="1:32" ht="15">
      <c r="A25" s="46" t="s">
        <v>81</v>
      </c>
      <c r="B25" s="47">
        <v>11</v>
      </c>
      <c r="C25" s="47" t="s">
        <v>59</v>
      </c>
      <c r="D25" s="47">
        <v>1</v>
      </c>
      <c r="E25" s="48" t="s">
        <v>55</v>
      </c>
      <c r="F25" s="47" t="s">
        <v>14</v>
      </c>
      <c r="G25" s="48" t="s">
        <v>63</v>
      </c>
      <c r="H25" s="47">
        <f t="shared" si="5"/>
        <v>0</v>
      </c>
      <c r="I25" s="47" t="s">
        <v>34</v>
      </c>
      <c r="J25" s="47">
        <f t="shared" si="6"/>
        <v>0</v>
      </c>
      <c r="K25" s="49">
        <f t="shared" si="7"/>
        <v>0</v>
      </c>
      <c r="L25" s="50"/>
      <c r="M25" s="47" t="s">
        <v>34</v>
      </c>
      <c r="N25" s="50"/>
      <c r="O25" s="50"/>
      <c r="P25" s="47" t="s">
        <v>34</v>
      </c>
      <c r="Q25" s="50"/>
      <c r="R25" s="50"/>
      <c r="S25" s="47" t="s">
        <v>34</v>
      </c>
      <c r="T25" s="50"/>
      <c r="U25" s="50"/>
      <c r="V25" s="47" t="s">
        <v>34</v>
      </c>
      <c r="W25" s="50"/>
      <c r="X25" s="50"/>
      <c r="Y25" s="47" t="s">
        <v>34</v>
      </c>
      <c r="Z25" s="50"/>
      <c r="AA25" s="51">
        <v>0.8125</v>
      </c>
      <c r="AB25" s="51"/>
      <c r="AD25" s="35">
        <f t="shared" si="8"/>
        <v>0</v>
      </c>
      <c r="AE25" s="35" t="s">
        <v>34</v>
      </c>
      <c r="AF25" s="35">
        <f t="shared" si="9"/>
        <v>0</v>
      </c>
    </row>
    <row r="26" spans="1:32" ht="15">
      <c r="A26" s="46" t="s">
        <v>81</v>
      </c>
      <c r="B26" s="47"/>
      <c r="C26" s="47" t="s">
        <v>32</v>
      </c>
      <c r="D26" s="47"/>
      <c r="E26" s="48" t="s">
        <v>63</v>
      </c>
      <c r="F26" s="47" t="s">
        <v>14</v>
      </c>
      <c r="G26" s="48" t="s">
        <v>62</v>
      </c>
      <c r="H26" s="47">
        <f t="shared" si="5"/>
        <v>2</v>
      </c>
      <c r="I26" s="47" t="s">
        <v>34</v>
      </c>
      <c r="J26" s="47">
        <f t="shared" si="6"/>
        <v>0</v>
      </c>
      <c r="K26" s="49">
        <f t="shared" si="7"/>
        <v>0</v>
      </c>
      <c r="L26" s="50">
        <v>25</v>
      </c>
      <c r="M26" s="47" t="s">
        <v>34</v>
      </c>
      <c r="N26" s="50">
        <v>0</v>
      </c>
      <c r="O26" s="50">
        <v>25</v>
      </c>
      <c r="P26" s="47" t="s">
        <v>34</v>
      </c>
      <c r="Q26" s="50">
        <v>0</v>
      </c>
      <c r="R26" s="50"/>
      <c r="S26" s="47" t="s">
        <v>34</v>
      </c>
      <c r="T26" s="50"/>
      <c r="U26" s="50"/>
      <c r="V26" s="47" t="s">
        <v>34</v>
      </c>
      <c r="W26" s="50"/>
      <c r="X26" s="50"/>
      <c r="Y26" s="47" t="s">
        <v>34</v>
      </c>
      <c r="Z26" s="50"/>
      <c r="AA26" s="51"/>
      <c r="AB26" s="51"/>
      <c r="AD26" s="35">
        <f t="shared" si="8"/>
        <v>50</v>
      </c>
      <c r="AE26" s="35" t="s">
        <v>34</v>
      </c>
      <c r="AF26" s="35">
        <f t="shared" si="9"/>
        <v>0</v>
      </c>
    </row>
    <row r="27" spans="1:32" ht="15">
      <c r="A27" s="46" t="s">
        <v>81</v>
      </c>
      <c r="B27" s="47">
        <v>12</v>
      </c>
      <c r="C27" s="47" t="s">
        <v>32</v>
      </c>
      <c r="D27" s="47">
        <v>1</v>
      </c>
      <c r="E27" s="48" t="s">
        <v>72</v>
      </c>
      <c r="F27" s="47" t="s">
        <v>14</v>
      </c>
      <c r="G27" s="48" t="s">
        <v>55</v>
      </c>
      <c r="H27" s="47">
        <f t="shared" si="5"/>
        <v>0</v>
      </c>
      <c r="I27" s="47" t="s">
        <v>34</v>
      </c>
      <c r="J27" s="47">
        <f t="shared" si="6"/>
        <v>0</v>
      </c>
      <c r="K27" s="49">
        <f t="shared" si="7"/>
        <v>0</v>
      </c>
      <c r="L27" s="50"/>
      <c r="M27" s="47" t="s">
        <v>34</v>
      </c>
      <c r="N27" s="50"/>
      <c r="O27" s="50"/>
      <c r="P27" s="47" t="s">
        <v>34</v>
      </c>
      <c r="Q27" s="50"/>
      <c r="R27" s="50"/>
      <c r="S27" s="47" t="s">
        <v>34</v>
      </c>
      <c r="T27" s="50"/>
      <c r="U27" s="50"/>
      <c r="V27" s="47" t="s">
        <v>34</v>
      </c>
      <c r="W27" s="50"/>
      <c r="X27" s="50"/>
      <c r="Y27" s="47" t="s">
        <v>34</v>
      </c>
      <c r="Z27" s="50"/>
      <c r="AA27" s="51">
        <v>0.8333333333333334</v>
      </c>
      <c r="AB27" s="51"/>
      <c r="AD27" s="35">
        <f t="shared" si="8"/>
        <v>0</v>
      </c>
      <c r="AE27" s="35" t="s">
        <v>34</v>
      </c>
      <c r="AF27" s="35">
        <f t="shared" si="9"/>
        <v>0</v>
      </c>
    </row>
    <row r="28" spans="1:28" ht="15">
      <c r="A28" s="52" t="s">
        <v>80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32" ht="15">
      <c r="A29" s="46" t="s">
        <v>81</v>
      </c>
      <c r="B29" s="47">
        <v>13</v>
      </c>
      <c r="C29" s="47" t="s">
        <v>33</v>
      </c>
      <c r="D29" s="47">
        <v>2</v>
      </c>
      <c r="E29" s="48" t="s">
        <v>75</v>
      </c>
      <c r="F29" s="47" t="s">
        <v>14</v>
      </c>
      <c r="G29" s="48" t="s">
        <v>74</v>
      </c>
      <c r="H29" s="47">
        <f aca="true" t="shared" si="10" ref="H29:H38">IF(L29=N29,0,SUM(IF(L29&gt;N29,1,0),IF(O29&gt;Q29,1,0),IF(R29&lt;=T29,0,1),IF(U29&lt;=W29,0,1),IF(X29&lt;=Z29,0,1),))</f>
        <v>0</v>
      </c>
      <c r="I29" s="47" t="s">
        <v>34</v>
      </c>
      <c r="J29" s="47">
        <f aca="true" t="shared" si="11" ref="J29:J38">IF(L29=N29,0,SUM(IF(L29&lt;N29,1,0),IF(O29&lt;Q29,1,0),IF(R29&gt;=T29,0,1),IF(U29&gt;=W29,0,1),IF(X29&gt;=Z29,0,1),))</f>
        <v>2</v>
      </c>
      <c r="K29" s="49">
        <f aca="true" t="shared" si="12" ref="K29:K38">IF(AB29=0,0,SUM(AB29-AA29))</f>
        <v>0</v>
      </c>
      <c r="L29" s="50">
        <v>0</v>
      </c>
      <c r="M29" s="47" t="s">
        <v>34</v>
      </c>
      <c r="N29" s="50">
        <v>25</v>
      </c>
      <c r="O29" s="50">
        <v>0</v>
      </c>
      <c r="P29" s="47" t="s">
        <v>34</v>
      </c>
      <c r="Q29" s="50">
        <v>25</v>
      </c>
      <c r="R29" s="50"/>
      <c r="S29" s="47" t="s">
        <v>34</v>
      </c>
      <c r="T29" s="50"/>
      <c r="U29" s="50"/>
      <c r="V29" s="47" t="s">
        <v>34</v>
      </c>
      <c r="W29" s="50"/>
      <c r="X29" s="50"/>
      <c r="Y29" s="47" t="s">
        <v>34</v>
      </c>
      <c r="Z29" s="50"/>
      <c r="AA29" s="51">
        <v>0.7291666666666666</v>
      </c>
      <c r="AB29" s="51"/>
      <c r="AD29" s="35">
        <f aca="true" t="shared" si="13" ref="AD29:AD38">L29+O29+R29+U29+X29</f>
        <v>0</v>
      </c>
      <c r="AE29" s="35" t="s">
        <v>34</v>
      </c>
      <c r="AF29" s="35">
        <f aca="true" t="shared" si="14" ref="AF29:AF38">N29+Q29+T29+W29+Z29</f>
        <v>50</v>
      </c>
    </row>
    <row r="30" spans="1:32" ht="15">
      <c r="A30" s="46" t="s">
        <v>81</v>
      </c>
      <c r="B30" s="47">
        <v>14</v>
      </c>
      <c r="C30" s="47" t="s">
        <v>33</v>
      </c>
      <c r="D30" s="47">
        <v>2</v>
      </c>
      <c r="E30" s="48" t="s">
        <v>76</v>
      </c>
      <c r="F30" s="47" t="s">
        <v>14</v>
      </c>
      <c r="G30" s="48" t="s">
        <v>71</v>
      </c>
      <c r="H30" s="47">
        <f t="shared" si="10"/>
        <v>0</v>
      </c>
      <c r="I30" s="47" t="s">
        <v>34</v>
      </c>
      <c r="J30" s="47">
        <f t="shared" si="11"/>
        <v>0</v>
      </c>
      <c r="K30" s="49">
        <f t="shared" si="12"/>
        <v>0</v>
      </c>
      <c r="L30" s="50"/>
      <c r="M30" s="47" t="s">
        <v>34</v>
      </c>
      <c r="N30" s="50"/>
      <c r="O30" s="50"/>
      <c r="P30" s="47" t="s">
        <v>34</v>
      </c>
      <c r="Q30" s="50"/>
      <c r="R30" s="50"/>
      <c r="S30" s="47" t="s">
        <v>34</v>
      </c>
      <c r="T30" s="50"/>
      <c r="U30" s="50"/>
      <c r="V30" s="47" t="s">
        <v>34</v>
      </c>
      <c r="W30" s="50"/>
      <c r="X30" s="50"/>
      <c r="Y30" s="47" t="s">
        <v>34</v>
      </c>
      <c r="Z30" s="50"/>
      <c r="AA30" s="51">
        <v>0.75</v>
      </c>
      <c r="AB30" s="51"/>
      <c r="AD30" s="35">
        <f t="shared" si="13"/>
        <v>0</v>
      </c>
      <c r="AE30" s="35" t="s">
        <v>34</v>
      </c>
      <c r="AF30" s="35">
        <f t="shared" si="14"/>
        <v>0</v>
      </c>
    </row>
    <row r="31" spans="1:32" ht="15">
      <c r="A31" s="46" t="s">
        <v>81</v>
      </c>
      <c r="B31" s="47">
        <v>15</v>
      </c>
      <c r="C31" s="47" t="s">
        <v>35</v>
      </c>
      <c r="D31" s="47">
        <v>2</v>
      </c>
      <c r="E31" s="48" t="s">
        <v>71</v>
      </c>
      <c r="F31" s="47" t="s">
        <v>14</v>
      </c>
      <c r="G31" s="48" t="s">
        <v>70</v>
      </c>
      <c r="H31" s="47">
        <f t="shared" si="10"/>
        <v>0</v>
      </c>
      <c r="I31" s="47" t="s">
        <v>34</v>
      </c>
      <c r="J31" s="47">
        <f t="shared" si="11"/>
        <v>0</v>
      </c>
      <c r="K31" s="49">
        <f t="shared" si="12"/>
        <v>0</v>
      </c>
      <c r="L31" s="50"/>
      <c r="M31" s="47" t="s">
        <v>34</v>
      </c>
      <c r="N31" s="50"/>
      <c r="O31" s="50"/>
      <c r="P31" s="47" t="s">
        <v>34</v>
      </c>
      <c r="Q31" s="50"/>
      <c r="R31" s="50"/>
      <c r="S31" s="47" t="s">
        <v>34</v>
      </c>
      <c r="T31" s="50"/>
      <c r="U31" s="50"/>
      <c r="V31" s="47" t="s">
        <v>34</v>
      </c>
      <c r="W31" s="50"/>
      <c r="X31" s="50"/>
      <c r="Y31" s="47" t="s">
        <v>34</v>
      </c>
      <c r="Z31" s="50"/>
      <c r="AA31" s="51">
        <v>0.770833333333333</v>
      </c>
      <c r="AB31" s="51"/>
      <c r="AD31" s="35">
        <f t="shared" si="13"/>
        <v>0</v>
      </c>
      <c r="AE31" s="35" t="s">
        <v>34</v>
      </c>
      <c r="AF31" s="35">
        <f t="shared" si="14"/>
        <v>0</v>
      </c>
    </row>
    <row r="32" spans="1:32" ht="15">
      <c r="A32" s="46" t="s">
        <v>81</v>
      </c>
      <c r="B32" s="47">
        <v>16</v>
      </c>
      <c r="C32" s="47" t="s">
        <v>35</v>
      </c>
      <c r="D32" s="47">
        <v>2</v>
      </c>
      <c r="E32" s="48" t="s">
        <v>74</v>
      </c>
      <c r="F32" s="47" t="s">
        <v>14</v>
      </c>
      <c r="G32" s="48" t="s">
        <v>76</v>
      </c>
      <c r="H32" s="47">
        <f t="shared" si="10"/>
        <v>0</v>
      </c>
      <c r="I32" s="47" t="s">
        <v>34</v>
      </c>
      <c r="J32" s="47">
        <f t="shared" si="11"/>
        <v>0</v>
      </c>
      <c r="K32" s="49">
        <f t="shared" si="12"/>
        <v>0</v>
      </c>
      <c r="L32" s="50"/>
      <c r="M32" s="47" t="s">
        <v>34</v>
      </c>
      <c r="N32" s="50"/>
      <c r="O32" s="50"/>
      <c r="P32" s="47" t="s">
        <v>34</v>
      </c>
      <c r="Q32" s="50"/>
      <c r="R32" s="50"/>
      <c r="S32" s="47" t="s">
        <v>34</v>
      </c>
      <c r="T32" s="50"/>
      <c r="U32" s="50"/>
      <c r="V32" s="47" t="s">
        <v>34</v>
      </c>
      <c r="W32" s="50"/>
      <c r="X32" s="50"/>
      <c r="Y32" s="47" t="s">
        <v>34</v>
      </c>
      <c r="Z32" s="50"/>
      <c r="AA32" s="51">
        <v>0.791666666666667</v>
      </c>
      <c r="AB32" s="51"/>
      <c r="AD32" s="35">
        <f t="shared" si="13"/>
        <v>0</v>
      </c>
      <c r="AE32" s="35" t="s">
        <v>34</v>
      </c>
      <c r="AF32" s="35">
        <f t="shared" si="14"/>
        <v>0</v>
      </c>
    </row>
    <row r="33" spans="1:32" ht="15">
      <c r="A33" s="46" t="s">
        <v>81</v>
      </c>
      <c r="B33" s="47">
        <v>17</v>
      </c>
      <c r="C33" s="47" t="s">
        <v>36</v>
      </c>
      <c r="D33" s="47">
        <v>2</v>
      </c>
      <c r="E33" s="48" t="s">
        <v>76</v>
      </c>
      <c r="F33" s="47" t="s">
        <v>14</v>
      </c>
      <c r="G33" s="48" t="s">
        <v>75</v>
      </c>
      <c r="H33" s="47">
        <f t="shared" si="10"/>
        <v>2</v>
      </c>
      <c r="I33" s="47" t="s">
        <v>34</v>
      </c>
      <c r="J33" s="47">
        <f t="shared" si="11"/>
        <v>0</v>
      </c>
      <c r="K33" s="49">
        <f t="shared" si="12"/>
        <v>0</v>
      </c>
      <c r="L33" s="50">
        <v>25</v>
      </c>
      <c r="M33" s="47" t="s">
        <v>34</v>
      </c>
      <c r="N33" s="50">
        <v>0</v>
      </c>
      <c r="O33" s="50">
        <v>25</v>
      </c>
      <c r="P33" s="47" t="s">
        <v>34</v>
      </c>
      <c r="Q33" s="50">
        <v>0</v>
      </c>
      <c r="R33" s="50"/>
      <c r="S33" s="47" t="s">
        <v>34</v>
      </c>
      <c r="T33" s="50"/>
      <c r="U33" s="50"/>
      <c r="V33" s="47" t="s">
        <v>34</v>
      </c>
      <c r="W33" s="50"/>
      <c r="X33" s="50"/>
      <c r="Y33" s="47" t="s">
        <v>34</v>
      </c>
      <c r="Z33" s="50"/>
      <c r="AA33" s="51">
        <v>0.8125</v>
      </c>
      <c r="AB33" s="51"/>
      <c r="AD33" s="35">
        <f t="shared" si="13"/>
        <v>50</v>
      </c>
      <c r="AE33" s="35" t="s">
        <v>34</v>
      </c>
      <c r="AF33" s="35">
        <f t="shared" si="14"/>
        <v>0</v>
      </c>
    </row>
    <row r="34" spans="1:32" ht="15">
      <c r="A34" s="46" t="s">
        <v>81</v>
      </c>
      <c r="B34" s="47">
        <v>18</v>
      </c>
      <c r="C34" s="47" t="s">
        <v>36</v>
      </c>
      <c r="D34" s="47">
        <v>2</v>
      </c>
      <c r="E34" s="48" t="s">
        <v>70</v>
      </c>
      <c r="F34" s="47" t="s">
        <v>14</v>
      </c>
      <c r="G34" s="48" t="s">
        <v>74</v>
      </c>
      <c r="H34" s="47">
        <f t="shared" si="10"/>
        <v>0</v>
      </c>
      <c r="I34" s="47" t="s">
        <v>34</v>
      </c>
      <c r="J34" s="47">
        <f t="shared" si="11"/>
        <v>0</v>
      </c>
      <c r="K34" s="49">
        <f t="shared" si="12"/>
        <v>0</v>
      </c>
      <c r="L34" s="50"/>
      <c r="M34" s="47" t="s">
        <v>34</v>
      </c>
      <c r="N34" s="50"/>
      <c r="O34" s="50"/>
      <c r="P34" s="47" t="s">
        <v>34</v>
      </c>
      <c r="Q34" s="50"/>
      <c r="R34" s="50"/>
      <c r="S34" s="47" t="s">
        <v>34</v>
      </c>
      <c r="T34" s="50"/>
      <c r="U34" s="50"/>
      <c r="V34" s="47" t="s">
        <v>34</v>
      </c>
      <c r="W34" s="50"/>
      <c r="X34" s="50"/>
      <c r="Y34" s="47" t="s">
        <v>34</v>
      </c>
      <c r="Z34" s="50"/>
      <c r="AA34" s="51">
        <v>0.833333333333334</v>
      </c>
      <c r="AB34" s="51"/>
      <c r="AD34" s="35">
        <f t="shared" si="13"/>
        <v>0</v>
      </c>
      <c r="AE34" s="35" t="s">
        <v>34</v>
      </c>
      <c r="AF34" s="35">
        <f t="shared" si="14"/>
        <v>0</v>
      </c>
    </row>
    <row r="35" spans="1:32" ht="15">
      <c r="A35" s="46" t="s">
        <v>81</v>
      </c>
      <c r="B35" s="47">
        <v>19</v>
      </c>
      <c r="C35" s="47" t="s">
        <v>59</v>
      </c>
      <c r="D35" s="47">
        <v>2</v>
      </c>
      <c r="E35" s="48" t="s">
        <v>74</v>
      </c>
      <c r="F35" s="47" t="s">
        <v>14</v>
      </c>
      <c r="G35" s="48" t="s">
        <v>71</v>
      </c>
      <c r="H35" s="47">
        <f t="shared" si="10"/>
        <v>0</v>
      </c>
      <c r="I35" s="47" t="s">
        <v>34</v>
      </c>
      <c r="J35" s="47">
        <f t="shared" si="11"/>
        <v>0</v>
      </c>
      <c r="K35" s="49">
        <f t="shared" si="12"/>
        <v>0</v>
      </c>
      <c r="L35" s="50"/>
      <c r="M35" s="47" t="s">
        <v>34</v>
      </c>
      <c r="N35" s="50"/>
      <c r="O35" s="50"/>
      <c r="P35" s="47" t="s">
        <v>34</v>
      </c>
      <c r="Q35" s="50"/>
      <c r="R35" s="50"/>
      <c r="S35" s="47" t="s">
        <v>34</v>
      </c>
      <c r="T35" s="50"/>
      <c r="U35" s="50"/>
      <c r="V35" s="47" t="s">
        <v>34</v>
      </c>
      <c r="W35" s="50"/>
      <c r="X35" s="50"/>
      <c r="Y35" s="47" t="s">
        <v>34</v>
      </c>
      <c r="Z35" s="50"/>
      <c r="AA35" s="51">
        <v>0.854166666666667</v>
      </c>
      <c r="AB35" s="51"/>
      <c r="AD35" s="35">
        <f t="shared" si="13"/>
        <v>0</v>
      </c>
      <c r="AE35" s="35" t="s">
        <v>34</v>
      </c>
      <c r="AF35" s="35">
        <f t="shared" si="14"/>
        <v>0</v>
      </c>
    </row>
    <row r="36" spans="1:32" ht="15">
      <c r="A36" s="46" t="s">
        <v>81</v>
      </c>
      <c r="B36" s="47">
        <v>20</v>
      </c>
      <c r="C36" s="47" t="s">
        <v>59</v>
      </c>
      <c r="D36" s="47">
        <v>1</v>
      </c>
      <c r="E36" s="48" t="s">
        <v>75</v>
      </c>
      <c r="F36" s="47" t="s">
        <v>14</v>
      </c>
      <c r="G36" s="48" t="s">
        <v>70</v>
      </c>
      <c r="H36" s="47">
        <f t="shared" si="10"/>
        <v>0</v>
      </c>
      <c r="I36" s="47" t="s">
        <v>34</v>
      </c>
      <c r="J36" s="47">
        <f t="shared" si="11"/>
        <v>2</v>
      </c>
      <c r="K36" s="49">
        <f t="shared" si="12"/>
        <v>0</v>
      </c>
      <c r="L36" s="50">
        <v>0</v>
      </c>
      <c r="M36" s="47" t="s">
        <v>34</v>
      </c>
      <c r="N36" s="50">
        <v>25</v>
      </c>
      <c r="O36" s="50">
        <v>0</v>
      </c>
      <c r="P36" s="47" t="s">
        <v>34</v>
      </c>
      <c r="Q36" s="50">
        <v>25</v>
      </c>
      <c r="R36" s="50"/>
      <c r="S36" s="47" t="s">
        <v>34</v>
      </c>
      <c r="T36" s="50"/>
      <c r="U36" s="50"/>
      <c r="V36" s="47" t="s">
        <v>34</v>
      </c>
      <c r="W36" s="50"/>
      <c r="X36" s="50"/>
      <c r="Y36" s="47" t="s">
        <v>34</v>
      </c>
      <c r="Z36" s="50"/>
      <c r="AA36" s="51">
        <v>0.8541666666666666</v>
      </c>
      <c r="AB36" s="51"/>
      <c r="AD36" s="35">
        <f t="shared" si="13"/>
        <v>0</v>
      </c>
      <c r="AE36" s="35" t="s">
        <v>34</v>
      </c>
      <c r="AF36" s="35">
        <f t="shared" si="14"/>
        <v>50</v>
      </c>
    </row>
    <row r="37" spans="1:32" ht="15">
      <c r="A37" s="46" t="s">
        <v>81</v>
      </c>
      <c r="B37" s="47">
        <v>21</v>
      </c>
      <c r="C37" s="47" t="s">
        <v>32</v>
      </c>
      <c r="D37" s="47">
        <v>1</v>
      </c>
      <c r="E37" s="48" t="s">
        <v>70</v>
      </c>
      <c r="F37" s="47" t="s">
        <v>14</v>
      </c>
      <c r="G37" s="48" t="s">
        <v>76</v>
      </c>
      <c r="H37" s="47">
        <f t="shared" si="10"/>
        <v>0</v>
      </c>
      <c r="I37" s="47" t="s">
        <v>34</v>
      </c>
      <c r="J37" s="47">
        <f t="shared" si="11"/>
        <v>0</v>
      </c>
      <c r="K37" s="49">
        <f t="shared" si="12"/>
        <v>0</v>
      </c>
      <c r="L37" s="50"/>
      <c r="M37" s="47" t="s">
        <v>34</v>
      </c>
      <c r="N37" s="50"/>
      <c r="O37" s="50"/>
      <c r="P37" s="47" t="s">
        <v>34</v>
      </c>
      <c r="Q37" s="50"/>
      <c r="R37" s="50"/>
      <c r="S37" s="47" t="s">
        <v>34</v>
      </c>
      <c r="T37" s="50"/>
      <c r="U37" s="50"/>
      <c r="V37" s="47" t="s">
        <v>34</v>
      </c>
      <c r="W37" s="50"/>
      <c r="X37" s="50"/>
      <c r="Y37" s="47" t="s">
        <v>34</v>
      </c>
      <c r="Z37" s="50"/>
      <c r="AA37" s="51">
        <v>0.875</v>
      </c>
      <c r="AB37" s="51"/>
      <c r="AD37" s="35">
        <f t="shared" si="13"/>
        <v>0</v>
      </c>
      <c r="AE37" s="35" t="s">
        <v>34</v>
      </c>
      <c r="AF37" s="35">
        <f t="shared" si="14"/>
        <v>0</v>
      </c>
    </row>
    <row r="38" spans="1:32" ht="15">
      <c r="A38" s="46" t="s">
        <v>81</v>
      </c>
      <c r="B38" s="47">
        <v>22</v>
      </c>
      <c r="C38" s="47" t="s">
        <v>32</v>
      </c>
      <c r="D38" s="47">
        <v>2</v>
      </c>
      <c r="E38" s="48" t="s">
        <v>71</v>
      </c>
      <c r="F38" s="47" t="s">
        <v>14</v>
      </c>
      <c r="G38" s="48" t="s">
        <v>75</v>
      </c>
      <c r="H38" s="47">
        <f t="shared" si="10"/>
        <v>0</v>
      </c>
      <c r="I38" s="47" t="s">
        <v>34</v>
      </c>
      <c r="J38" s="47">
        <f t="shared" si="11"/>
        <v>2</v>
      </c>
      <c r="K38" s="49">
        <f t="shared" si="12"/>
        <v>0</v>
      </c>
      <c r="L38" s="50">
        <v>0</v>
      </c>
      <c r="M38" s="47" t="s">
        <v>34</v>
      </c>
      <c r="N38" s="50">
        <v>25</v>
      </c>
      <c r="O38" s="50">
        <v>0</v>
      </c>
      <c r="P38" s="47" t="s">
        <v>34</v>
      </c>
      <c r="Q38" s="50">
        <v>25</v>
      </c>
      <c r="R38" s="50"/>
      <c r="S38" s="47" t="s">
        <v>34</v>
      </c>
      <c r="T38" s="50"/>
      <c r="U38" s="50"/>
      <c r="V38" s="47" t="s">
        <v>34</v>
      </c>
      <c r="W38" s="50"/>
      <c r="X38" s="50"/>
      <c r="Y38" s="47" t="s">
        <v>34</v>
      </c>
      <c r="Z38" s="50"/>
      <c r="AA38" s="51">
        <v>0.875</v>
      </c>
      <c r="AB38" s="51"/>
      <c r="AD38" s="35">
        <f t="shared" si="13"/>
        <v>0</v>
      </c>
      <c r="AE38" s="35" t="s">
        <v>34</v>
      </c>
      <c r="AF38" s="35">
        <f t="shared" si="14"/>
        <v>50</v>
      </c>
    </row>
    <row r="39" s="2" customFormat="1" ht="15"/>
    <row r="40" spans="1:28" s="2" customFormat="1" ht="18.75">
      <c r="A40" s="58" t="s">
        <v>83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1:28" s="2" customFormat="1" ht="15.75">
      <c r="A41" s="55" t="s">
        <v>26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3" spans="1:28" ht="30">
      <c r="A43" s="39" t="s">
        <v>9</v>
      </c>
      <c r="B43" s="39" t="s">
        <v>10</v>
      </c>
      <c r="C43" s="39" t="s">
        <v>11</v>
      </c>
      <c r="D43" s="39" t="s">
        <v>12</v>
      </c>
      <c r="E43" s="39" t="s">
        <v>13</v>
      </c>
      <c r="F43" s="39" t="s">
        <v>14</v>
      </c>
      <c r="G43" s="39" t="s">
        <v>15</v>
      </c>
      <c r="H43" s="57" t="s">
        <v>16</v>
      </c>
      <c r="I43" s="57"/>
      <c r="J43" s="57"/>
      <c r="K43" s="39" t="s">
        <v>17</v>
      </c>
      <c r="L43" s="57" t="s">
        <v>18</v>
      </c>
      <c r="M43" s="57"/>
      <c r="N43" s="57"/>
      <c r="O43" s="57" t="s">
        <v>19</v>
      </c>
      <c r="P43" s="57"/>
      <c r="Q43" s="57"/>
      <c r="R43" s="57" t="s">
        <v>20</v>
      </c>
      <c r="S43" s="57"/>
      <c r="T43" s="57"/>
      <c r="U43" s="57" t="s">
        <v>21</v>
      </c>
      <c r="V43" s="57"/>
      <c r="W43" s="57"/>
      <c r="X43" s="57" t="s">
        <v>22</v>
      </c>
      <c r="Y43" s="57"/>
      <c r="Z43" s="57"/>
      <c r="AA43" s="39" t="s">
        <v>23</v>
      </c>
      <c r="AB43" s="39" t="s">
        <v>24</v>
      </c>
    </row>
    <row r="44" spans="1:28" ht="15">
      <c r="A44" s="56" t="s">
        <v>82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ht="15">
      <c r="A45" s="20" t="s">
        <v>83</v>
      </c>
      <c r="B45" s="4">
        <v>23</v>
      </c>
      <c r="C45" s="4" t="s">
        <v>33</v>
      </c>
      <c r="D45" s="4">
        <v>1</v>
      </c>
      <c r="E45" s="3" t="s">
        <v>84</v>
      </c>
      <c r="F45" s="4" t="s">
        <v>14</v>
      </c>
      <c r="G45" s="3" t="s">
        <v>87</v>
      </c>
      <c r="H45" s="4">
        <f>IF(L45=N45,0,SUM(IF(L45&gt;N45,1,0),IF(O45&gt;Q45,1,0),IF(R45&lt;=T45,0,1),IF(U45&lt;=W45,0,1),IF(X45&lt;=Z45,0,1),))</f>
        <v>0</v>
      </c>
      <c r="I45" s="4" t="s">
        <v>34</v>
      </c>
      <c r="J45" s="4">
        <f>IF(L45=N45,0,SUM(IF(L45&lt;N45,1,0),IF(O45&lt;Q45,1,0),IF(R45&gt;=T45,0,1),IF(U45&gt;=W45,0,1),IF(X45&gt;=Z45,0,1),))</f>
        <v>0</v>
      </c>
      <c r="K45" s="22">
        <f>IF(AB45=0,0,SUM(AB45-AA45))</f>
        <v>0</v>
      </c>
      <c r="L45" s="21"/>
      <c r="M45" s="4" t="s">
        <v>34</v>
      </c>
      <c r="N45" s="21"/>
      <c r="O45" s="21"/>
      <c r="P45" s="4" t="s">
        <v>34</v>
      </c>
      <c r="Q45" s="21"/>
      <c r="R45" s="21"/>
      <c r="S45" s="4" t="s">
        <v>34</v>
      </c>
      <c r="T45" s="21"/>
      <c r="U45" s="21"/>
      <c r="V45" s="4" t="s">
        <v>34</v>
      </c>
      <c r="W45" s="21"/>
      <c r="X45" s="21"/>
      <c r="Y45" s="4" t="s">
        <v>34</v>
      </c>
      <c r="Z45" s="21"/>
      <c r="AA45" s="23">
        <v>0.375</v>
      </c>
      <c r="AB45" s="23"/>
    </row>
    <row r="46" spans="1:28" ht="15">
      <c r="A46" s="20" t="s">
        <v>83</v>
      </c>
      <c r="B46" s="4">
        <v>24</v>
      </c>
      <c r="C46" s="4" t="s">
        <v>35</v>
      </c>
      <c r="D46" s="4">
        <v>2</v>
      </c>
      <c r="E46" s="3" t="s">
        <v>85</v>
      </c>
      <c r="F46" s="4" t="s">
        <v>14</v>
      </c>
      <c r="G46" s="3" t="s">
        <v>86</v>
      </c>
      <c r="H46" s="4">
        <f>IF(L46=N46,0,SUM(IF(L46&gt;N46,1,0),IF(O46&gt;Q46,1,0),IF(R46&lt;=T46,0,1),IF(U46&lt;=W46,0,1),IF(X46&lt;=Z46,0,1),))</f>
        <v>0</v>
      </c>
      <c r="I46" s="4" t="s">
        <v>34</v>
      </c>
      <c r="J46" s="4">
        <f>IF(L46=N46,0,SUM(IF(L46&lt;N46,1,0),IF(O46&lt;Q46,1,0),IF(R46&gt;=T46,0,1),IF(U46&gt;=W46,0,1),IF(X46&gt;=Z46,0,1),))</f>
        <v>0</v>
      </c>
      <c r="K46" s="22">
        <f>IF(AB46=0,0,SUM(AB46-AA46))</f>
        <v>0</v>
      </c>
      <c r="L46" s="21"/>
      <c r="M46" s="4" t="s">
        <v>34</v>
      </c>
      <c r="N46" s="21"/>
      <c r="O46" s="21"/>
      <c r="P46" s="4" t="s">
        <v>34</v>
      </c>
      <c r="Q46" s="21"/>
      <c r="R46" s="21"/>
      <c r="S46" s="4" t="s">
        <v>34</v>
      </c>
      <c r="T46" s="21"/>
      <c r="U46" s="21"/>
      <c r="V46" s="4" t="s">
        <v>34</v>
      </c>
      <c r="W46" s="21"/>
      <c r="X46" s="21"/>
      <c r="Y46" s="4" t="s">
        <v>34</v>
      </c>
      <c r="Z46" s="21"/>
      <c r="AA46" s="23">
        <v>0.40277777777777773</v>
      </c>
      <c r="AB46" s="23"/>
    </row>
    <row r="47" spans="1:2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50" spans="1:28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ht="30">
      <c r="A51" s="39" t="s">
        <v>9</v>
      </c>
      <c r="B51" s="39" t="s">
        <v>10</v>
      </c>
      <c r="C51" s="39" t="s">
        <v>11</v>
      </c>
      <c r="D51" s="39" t="s">
        <v>12</v>
      </c>
      <c r="E51" s="39" t="s">
        <v>13</v>
      </c>
      <c r="F51" s="39" t="s">
        <v>14</v>
      </c>
      <c r="G51" s="39" t="s">
        <v>15</v>
      </c>
      <c r="H51" s="57" t="s">
        <v>16</v>
      </c>
      <c r="I51" s="57"/>
      <c r="J51" s="57"/>
      <c r="K51" s="39" t="s">
        <v>17</v>
      </c>
      <c r="L51" s="57" t="s">
        <v>18</v>
      </c>
      <c r="M51" s="57"/>
      <c r="N51" s="57"/>
      <c r="O51" s="57" t="s">
        <v>19</v>
      </c>
      <c r="P51" s="57"/>
      <c r="Q51" s="57"/>
      <c r="R51" s="57" t="s">
        <v>20</v>
      </c>
      <c r="S51" s="57"/>
      <c r="T51" s="57"/>
      <c r="U51" s="57" t="s">
        <v>21</v>
      </c>
      <c r="V51" s="57"/>
      <c r="W51" s="57"/>
      <c r="X51" s="57" t="s">
        <v>22</v>
      </c>
      <c r="Y51" s="57"/>
      <c r="Z51" s="57"/>
      <c r="AA51" s="39" t="s">
        <v>23</v>
      </c>
      <c r="AB51" s="39" t="s">
        <v>24</v>
      </c>
    </row>
    <row r="52" spans="1:28" ht="15">
      <c r="A52" s="56" t="s">
        <v>92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ht="15">
      <c r="A53" s="20" t="s">
        <v>83</v>
      </c>
      <c r="B53" s="4">
        <v>12</v>
      </c>
      <c r="C53" s="4" t="s">
        <v>33</v>
      </c>
      <c r="D53" s="4">
        <v>1</v>
      </c>
      <c r="E53" s="3" t="s">
        <v>94</v>
      </c>
      <c r="F53" s="4" t="s">
        <v>14</v>
      </c>
      <c r="G53" s="45" t="s">
        <v>95</v>
      </c>
      <c r="H53" s="4">
        <f>IF(L53=N53,0,SUM(IF(L53&gt;N53,1,0),IF(O53&gt;Q53,1,0),IF(R53&lt;=T53,0,1),IF(U53&lt;=W53,0,1),IF(X53&lt;=Z53,0,1),))</f>
        <v>0</v>
      </c>
      <c r="I53" s="4" t="s">
        <v>34</v>
      </c>
      <c r="J53" s="4">
        <f>IF(L53=N53,0,SUM(IF(L53&lt;N53,1,0),IF(O53&lt;Q53,1,0),IF(R53&gt;=T53,0,1),IF(U53&gt;=W53,0,1),IF(X53&gt;=Z53,0,1),))</f>
        <v>0</v>
      </c>
      <c r="K53" s="22">
        <f>IF(AB53=0,0,SUM(AB53-AA53))</f>
        <v>0</v>
      </c>
      <c r="L53" s="21"/>
      <c r="M53" s="4" t="s">
        <v>34</v>
      </c>
      <c r="N53" s="21"/>
      <c r="O53" s="21"/>
      <c r="P53" s="4" t="s">
        <v>34</v>
      </c>
      <c r="Q53" s="21"/>
      <c r="R53" s="21"/>
      <c r="S53" s="4" t="s">
        <v>34</v>
      </c>
      <c r="T53" s="21"/>
      <c r="U53" s="21"/>
      <c r="V53" s="4" t="s">
        <v>34</v>
      </c>
      <c r="W53" s="21"/>
      <c r="X53" s="21"/>
      <c r="Y53" s="4" t="s">
        <v>34</v>
      </c>
      <c r="Z53" s="21"/>
      <c r="AA53" s="23">
        <v>0.4305555555555556</v>
      </c>
      <c r="AB53" s="23"/>
    </row>
    <row r="54" spans="1:28" ht="15">
      <c r="A54" s="56" t="s">
        <v>93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ht="15">
      <c r="A55" s="20" t="s">
        <v>83</v>
      </c>
      <c r="B55" s="4">
        <v>13</v>
      </c>
      <c r="C55" s="4" t="s">
        <v>33</v>
      </c>
      <c r="D55" s="4">
        <v>1</v>
      </c>
      <c r="E55" s="3" t="s">
        <v>96</v>
      </c>
      <c r="F55" s="4" t="s">
        <v>14</v>
      </c>
      <c r="G55" s="3" t="s">
        <v>97</v>
      </c>
      <c r="H55" s="4">
        <f>IF(L55=N55,0,SUM(IF(L55&gt;N55,1,0),IF(O55&gt;Q55,1,0),IF(R55&lt;=T55,0,1),IF(U55&lt;=W55,0,1),IF(X55&lt;=Z55,0,1),))</f>
        <v>0</v>
      </c>
      <c r="I55" s="4" t="s">
        <v>34</v>
      </c>
      <c r="J55" s="4">
        <f>IF(L55=N55,0,SUM(IF(L55&lt;N55,1,0),IF(O55&lt;Q55,1,0),IF(R55&gt;=T55,0,1),IF(U55&gt;=W55,0,1),IF(X55&gt;=Z55,0,1),))</f>
        <v>0</v>
      </c>
      <c r="K55" s="22">
        <f>IF(AB55=0,0,SUM(AB55-AA55))</f>
        <v>0</v>
      </c>
      <c r="L55" s="21"/>
      <c r="M55" s="4" t="s">
        <v>34</v>
      </c>
      <c r="N55" s="21"/>
      <c r="O55" s="21"/>
      <c r="P55" s="4" t="s">
        <v>34</v>
      </c>
      <c r="Q55" s="21"/>
      <c r="R55" s="21"/>
      <c r="S55" s="4" t="s">
        <v>34</v>
      </c>
      <c r="T55" s="21"/>
      <c r="U55" s="21"/>
      <c r="V55" s="4" t="s">
        <v>34</v>
      </c>
      <c r="W55" s="21"/>
      <c r="X55" s="21"/>
      <c r="Y55" s="4" t="s">
        <v>34</v>
      </c>
      <c r="Z55" s="21"/>
      <c r="AA55" s="23">
        <v>0.4583333333333333</v>
      </c>
      <c r="AB55" s="23"/>
    </row>
    <row r="56" spans="1:28" ht="15">
      <c r="A56" s="56" t="s">
        <v>88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28" ht="15">
      <c r="A57" s="20" t="s">
        <v>83</v>
      </c>
      <c r="B57" s="4">
        <v>14</v>
      </c>
      <c r="C57" s="4" t="s">
        <v>33</v>
      </c>
      <c r="D57" s="4">
        <v>1</v>
      </c>
      <c r="E57" s="3" t="s">
        <v>98</v>
      </c>
      <c r="F57" s="4" t="s">
        <v>14</v>
      </c>
      <c r="G57" s="3" t="s">
        <v>99</v>
      </c>
      <c r="H57" s="4">
        <f>IF(L57=N57,0,SUM(IF(L57&gt;N57,1,0),IF(O57&gt;Q57,1,0),IF(R57&lt;=T57,0,1),IF(U57&lt;=W57,0,1),IF(X57&lt;=Z57,0,1),))</f>
        <v>0</v>
      </c>
      <c r="I57" s="4" t="s">
        <v>34</v>
      </c>
      <c r="J57" s="4">
        <f>IF(L57=N57,0,SUM(IF(L57&lt;N57,1,0),IF(O57&lt;Q57,1,0),IF(R57&gt;=T57,0,1),IF(U57&gt;=W57,0,1),IF(X57&gt;=Z57,0,1),))</f>
        <v>0</v>
      </c>
      <c r="K57" s="22">
        <f>IF(AB57=0,0,SUM(AB57-AA57))</f>
        <v>0</v>
      </c>
      <c r="L57" s="21"/>
      <c r="M57" s="4" t="s">
        <v>34</v>
      </c>
      <c r="N57" s="21"/>
      <c r="O57" s="21"/>
      <c r="P57" s="4" t="s">
        <v>34</v>
      </c>
      <c r="Q57" s="21"/>
      <c r="R57" s="21"/>
      <c r="S57" s="4" t="s">
        <v>34</v>
      </c>
      <c r="T57" s="21"/>
      <c r="U57" s="21"/>
      <c r="V57" s="4"/>
      <c r="W57" s="21"/>
      <c r="X57" s="21"/>
      <c r="Y57" s="4"/>
      <c r="Z57" s="21"/>
      <c r="AA57" s="23">
        <v>0.4861111111111111</v>
      </c>
      <c r="AB57" s="23"/>
    </row>
    <row r="58" spans="1:28" ht="15">
      <c r="A58" s="56" t="s">
        <v>89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</row>
    <row r="59" spans="1:28" ht="15">
      <c r="A59" s="20" t="s">
        <v>83</v>
      </c>
      <c r="B59" s="4">
        <v>15</v>
      </c>
      <c r="C59" s="4" t="s">
        <v>33</v>
      </c>
      <c r="D59" s="4">
        <v>1</v>
      </c>
      <c r="E59" s="3" t="s">
        <v>100</v>
      </c>
      <c r="F59" s="4" t="s">
        <v>14</v>
      </c>
      <c r="G59" s="3" t="s">
        <v>101</v>
      </c>
      <c r="H59" s="4">
        <f>IF(L59=N59,0,SUM(IF(L59&gt;N59,1,0),IF(O59&gt;Q59,1,0),IF(R59&lt;=T59,0,1),IF(U59&lt;=W59,0,1),IF(X59&lt;=Z59,0,1),))</f>
        <v>0</v>
      </c>
      <c r="I59" s="4" t="s">
        <v>34</v>
      </c>
      <c r="J59" s="4">
        <f>IF(L59=N59,0,SUM(IF(L59&lt;N59,1,0),IF(O59&lt;Q59,1,0),IF(R59&gt;=T59,0,1),IF(U59&gt;=W59,0,1),IF(X59&gt;=Z59,0,1),))</f>
        <v>0</v>
      </c>
      <c r="K59" s="22">
        <f>IF(AB59=0,0,SUM(AB59-AA59))</f>
        <v>0</v>
      </c>
      <c r="L59" s="21"/>
      <c r="M59" s="4" t="s">
        <v>34</v>
      </c>
      <c r="N59" s="21"/>
      <c r="O59" s="21"/>
      <c r="P59" s="4" t="s">
        <v>34</v>
      </c>
      <c r="Q59" s="21"/>
      <c r="R59" s="21"/>
      <c r="S59" s="4" t="s">
        <v>34</v>
      </c>
      <c r="T59" s="21"/>
      <c r="U59" s="21"/>
      <c r="V59" s="4" t="s">
        <v>34</v>
      </c>
      <c r="W59" s="21"/>
      <c r="X59" s="21"/>
      <c r="Y59" s="4" t="s">
        <v>34</v>
      </c>
      <c r="Z59" s="21"/>
      <c r="AA59" s="23">
        <v>0.513888888888889</v>
      </c>
      <c r="AB59" s="23"/>
    </row>
    <row r="60" spans="1:28" ht="15">
      <c r="A60" s="56" t="s">
        <v>90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</row>
    <row r="61" spans="1:28" ht="15">
      <c r="A61" s="20" t="s">
        <v>83</v>
      </c>
      <c r="B61" s="4">
        <v>14</v>
      </c>
      <c r="C61" s="4" t="s">
        <v>33</v>
      </c>
      <c r="D61" s="4">
        <v>1</v>
      </c>
      <c r="E61" s="3" t="s">
        <v>102</v>
      </c>
      <c r="F61" s="4" t="s">
        <v>14</v>
      </c>
      <c r="G61" s="3" t="s">
        <v>103</v>
      </c>
      <c r="H61" s="4">
        <f>IF(L61=N61,0,SUM(IF(L61&gt;N61,1,0),IF(O61&gt;Q61,1,0),IF(R61&lt;=T61,0,1),IF(U61&lt;=W61,0,1),IF(X61&lt;=Z61,0,1),))</f>
        <v>0</v>
      </c>
      <c r="I61" s="4" t="s">
        <v>34</v>
      </c>
      <c r="J61" s="4">
        <f>IF(L61=N61,0,SUM(IF(L61&lt;N61,1,0),IF(O61&lt;Q61,1,0),IF(R61&gt;=T61,0,1),IF(U61&gt;=W61,0,1),IF(X61&gt;=Z61,0,1),))</f>
        <v>0</v>
      </c>
      <c r="K61" s="22">
        <f>IF(AB61=0,0,SUM(AB61-AA61))</f>
        <v>0</v>
      </c>
      <c r="L61" s="21"/>
      <c r="M61" s="4" t="s">
        <v>34</v>
      </c>
      <c r="N61" s="21"/>
      <c r="O61" s="21"/>
      <c r="P61" s="4" t="s">
        <v>34</v>
      </c>
      <c r="Q61" s="21"/>
      <c r="R61" s="21"/>
      <c r="S61" s="4" t="s">
        <v>34</v>
      </c>
      <c r="T61" s="21"/>
      <c r="U61" s="21"/>
      <c r="V61" s="4"/>
      <c r="W61" s="21"/>
      <c r="X61" s="21"/>
      <c r="Y61" s="4"/>
      <c r="Z61" s="21"/>
      <c r="AA61" s="23">
        <v>0.5416666666666666</v>
      </c>
      <c r="AB61" s="23"/>
    </row>
    <row r="62" spans="1:28" ht="15">
      <c r="A62" s="56" t="s">
        <v>91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ht="15">
      <c r="A63" s="20" t="s">
        <v>83</v>
      </c>
      <c r="B63" s="4">
        <v>15</v>
      </c>
      <c r="C63" s="4" t="s">
        <v>33</v>
      </c>
      <c r="D63" s="4">
        <v>1</v>
      </c>
      <c r="E63" s="3" t="s">
        <v>104</v>
      </c>
      <c r="F63" s="4" t="s">
        <v>14</v>
      </c>
      <c r="G63" s="3" t="s">
        <v>105</v>
      </c>
      <c r="H63" s="4">
        <f>IF(L63=N63,0,SUM(IF(L63&gt;N63,1,0),IF(O63&gt;Q63,1,0),IF(R63&lt;=T63,0,1),IF(U63&lt;=W63,0,1),IF(X63&lt;=Z63,0,1),))</f>
        <v>0</v>
      </c>
      <c r="I63" s="4" t="s">
        <v>34</v>
      </c>
      <c r="J63" s="4">
        <f>IF(L63=N63,0,SUM(IF(L63&lt;N63,1,0),IF(O63&lt;Q63,1,0),IF(R63&gt;=T63,0,1),IF(U63&gt;=W63,0,1),IF(X63&gt;=Z63,0,1),))</f>
        <v>0</v>
      </c>
      <c r="K63" s="22">
        <f>IF(AB63=0,0,SUM(AB63-AA63))</f>
        <v>0</v>
      </c>
      <c r="L63" s="21"/>
      <c r="M63" s="4" t="s">
        <v>34</v>
      </c>
      <c r="N63" s="21"/>
      <c r="O63" s="21"/>
      <c r="P63" s="4" t="s">
        <v>34</v>
      </c>
      <c r="Q63" s="21"/>
      <c r="R63" s="21"/>
      <c r="S63" s="4" t="s">
        <v>34</v>
      </c>
      <c r="T63" s="21"/>
      <c r="U63" s="21"/>
      <c r="V63" s="4" t="s">
        <v>34</v>
      </c>
      <c r="W63" s="21"/>
      <c r="X63" s="21"/>
      <c r="Y63" s="4" t="s">
        <v>34</v>
      </c>
      <c r="Z63" s="21"/>
      <c r="AA63" s="23">
        <v>0.5694444444444444</v>
      </c>
      <c r="AB63" s="23"/>
    </row>
  </sheetData>
  <sheetProtection/>
  <mergeCells count="34">
    <mergeCell ref="A62:AB62"/>
    <mergeCell ref="A52:AB52"/>
    <mergeCell ref="A54:AB54"/>
    <mergeCell ref="A56:AB56"/>
    <mergeCell ref="A58:AB58"/>
    <mergeCell ref="A60:AB60"/>
    <mergeCell ref="X43:Z43"/>
    <mergeCell ref="A44:AB44"/>
    <mergeCell ref="A40:AB40"/>
    <mergeCell ref="A41:AB41"/>
    <mergeCell ref="H51:J51"/>
    <mergeCell ref="L51:N51"/>
    <mergeCell ref="O51:Q51"/>
    <mergeCell ref="R51:T51"/>
    <mergeCell ref="U51:W51"/>
    <mergeCell ref="X51:Z51"/>
    <mergeCell ref="H43:J43"/>
    <mergeCell ref="L43:N43"/>
    <mergeCell ref="O43:Q43"/>
    <mergeCell ref="R43:T43"/>
    <mergeCell ref="U43:W43"/>
    <mergeCell ref="A17:AB17"/>
    <mergeCell ref="A28:AB28"/>
    <mergeCell ref="AD5:AF5"/>
    <mergeCell ref="A1:AB1"/>
    <mergeCell ref="A2:AB2"/>
    <mergeCell ref="A3:AB3"/>
    <mergeCell ref="A6:AB6"/>
    <mergeCell ref="H5:J5"/>
    <mergeCell ref="L5:N5"/>
    <mergeCell ref="O5:Q5"/>
    <mergeCell ref="R5:T5"/>
    <mergeCell ref="U5:W5"/>
    <mergeCell ref="X5:Z5"/>
  </mergeCells>
  <printOptions/>
  <pageMargins left="0.2" right="0.2" top="0.26" bottom="0.23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W43"/>
  <sheetViews>
    <sheetView zoomScalePageLayoutView="0" workbookViewId="0" topLeftCell="A1">
      <selection activeCell="T7" sqref="T7"/>
    </sheetView>
  </sheetViews>
  <sheetFormatPr defaultColWidth="11.421875" defaultRowHeight="15"/>
  <cols>
    <col min="1" max="1" width="11.421875" style="0" customWidth="1"/>
    <col min="2" max="2" width="8.7109375" style="0" customWidth="1"/>
    <col min="3" max="3" width="18.7109375" style="0" customWidth="1"/>
    <col min="4" max="18" width="4.7109375" style="0" customWidth="1"/>
    <col min="19" max="22" width="10.7109375" style="0" customWidth="1"/>
    <col min="23" max="23" width="10.7109375" style="0" hidden="1" customWidth="1"/>
    <col min="24" max="27" width="10.7109375" style="0" customWidth="1"/>
    <col min="28" max="30" width="4.7109375" style="0" customWidth="1"/>
    <col min="31" max="33" width="10.7109375" style="0" customWidth="1"/>
  </cols>
  <sheetData>
    <row r="1" spans="1:21" ht="18.75">
      <c r="A1" s="54" t="str">
        <f>Teams!F1</f>
        <v>XXX A.Karkausko Taurės tinklinio turnyras (merginos, vaikinai)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8.75">
      <c r="A2" s="54" t="str">
        <f>CONCATENATE(Teams!F2," ",Teams!F3)</f>
        <v>Kaunas, LSU 2020 10 16-17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4" ht="15">
      <c r="A4" t="s">
        <v>27</v>
      </c>
    </row>
    <row r="5" spans="1:23" ht="15">
      <c r="A5" s="3"/>
      <c r="B5" s="3" t="s">
        <v>28</v>
      </c>
      <c r="C5" s="3" t="s">
        <v>29</v>
      </c>
      <c r="D5" s="61">
        <v>1</v>
      </c>
      <c r="E5" s="62"/>
      <c r="F5" s="63"/>
      <c r="G5" s="61">
        <v>2</v>
      </c>
      <c r="H5" s="62"/>
      <c r="I5" s="63"/>
      <c r="J5" s="61">
        <v>3</v>
      </c>
      <c r="K5" s="62"/>
      <c r="L5" s="63"/>
      <c r="M5" s="61">
        <v>4</v>
      </c>
      <c r="N5" s="62"/>
      <c r="O5" s="63"/>
      <c r="P5" s="61">
        <v>5</v>
      </c>
      <c r="Q5" s="62"/>
      <c r="R5" s="63"/>
      <c r="S5" s="5" t="s">
        <v>30</v>
      </c>
      <c r="T5" s="5" t="s">
        <v>31</v>
      </c>
      <c r="U5" s="28" t="s">
        <v>37</v>
      </c>
      <c r="V5" s="5" t="s">
        <v>32</v>
      </c>
      <c r="W5" s="35" t="s">
        <v>38</v>
      </c>
    </row>
    <row r="6" spans="1:23" ht="15">
      <c r="A6" s="59">
        <v>1</v>
      </c>
      <c r="B6" s="59"/>
      <c r="C6" s="8" t="s">
        <v>51</v>
      </c>
      <c r="D6" s="14"/>
      <c r="E6" s="15"/>
      <c r="F6" s="16"/>
      <c r="G6" s="24">
        <f>Timetable!J9</f>
        <v>0</v>
      </c>
      <c r="H6" s="6"/>
      <c r="I6" s="25">
        <f>Timetable!H9</f>
        <v>0</v>
      </c>
      <c r="J6" s="24">
        <f>Timetable!H12</f>
        <v>0</v>
      </c>
      <c r="K6" s="6"/>
      <c r="L6" s="25">
        <f>Timetable!J12</f>
        <v>0</v>
      </c>
      <c r="M6" s="24">
        <f>Timetable!J14</f>
        <v>0</v>
      </c>
      <c r="N6" s="6"/>
      <c r="O6" s="25">
        <f>Timetable!H14</f>
        <v>0</v>
      </c>
      <c r="P6" s="24">
        <f>Timetable!H15</f>
        <v>2</v>
      </c>
      <c r="Q6" s="6"/>
      <c r="R6" s="25">
        <f>Timetable!J15</f>
        <v>0</v>
      </c>
      <c r="S6" s="34">
        <f>IF($F6+$I6+$L6+$O6+$R6=0,$D6+$G6+$J6+$M6+$P6+1,($D6+$G6+$J6+$M6+$P6)/($F6+$I6+$L6+$O6+$R6))</f>
        <v>3</v>
      </c>
      <c r="T6" s="10">
        <f>$E7+$H7+$K7+$N7+$Q7</f>
        <v>2</v>
      </c>
      <c r="U6" s="33">
        <f>IF($F7+$I7+$L7+$O7+$R7=0,$D7+$G7+$J7+$M7+$P7+0,($D7+$G7+$J7+$M7+$P7)/($F7+$I7+$L7+$O7+$R7))</f>
        <v>50</v>
      </c>
      <c r="V6" s="10">
        <f>RANK($W$6,$W$6:$W$14)</f>
        <v>2</v>
      </c>
      <c r="W6" s="36">
        <f>T6+(S6/100)+(U6/1000)</f>
        <v>2.0799999999999996</v>
      </c>
    </row>
    <row r="7" spans="1:22" ht="15">
      <c r="A7" s="60"/>
      <c r="B7" s="60"/>
      <c r="C7" s="9"/>
      <c r="D7" s="17"/>
      <c r="E7" s="18"/>
      <c r="F7" s="19"/>
      <c r="G7" s="29">
        <f>Timetable!AF9</f>
        <v>0</v>
      </c>
      <c r="H7" s="12">
        <f>IF(AND(G6=0,I6=0),0,IF(G6&gt;I6,2,1))</f>
        <v>0</v>
      </c>
      <c r="I7" s="30">
        <f>Timetable!AD9</f>
        <v>0</v>
      </c>
      <c r="J7" s="29">
        <f>Timetable!AD12</f>
        <v>0</v>
      </c>
      <c r="K7" s="12">
        <f>IF(AND(J6=0,L6=0),0,IF(J6&gt;L6,2,1))</f>
        <v>0</v>
      </c>
      <c r="L7" s="30">
        <f>Timetable!AF12</f>
        <v>0</v>
      </c>
      <c r="M7" s="29">
        <f>Timetable!AF14</f>
        <v>0</v>
      </c>
      <c r="N7" s="12">
        <f>IF(AND(M6=0,O6=0),0,IF(M6&gt;O6,2,1))</f>
        <v>0</v>
      </c>
      <c r="O7" s="30">
        <f>Timetable!AD14</f>
        <v>0</v>
      </c>
      <c r="P7" s="29">
        <f>Timetable!AD15</f>
        <v>50</v>
      </c>
      <c r="Q7" s="12">
        <f>IF(AND(P6=0,R6=0),0,IF(P6&gt;R6,2,1))</f>
        <v>2</v>
      </c>
      <c r="R7" s="30">
        <f>Timetable!AF15</f>
        <v>0</v>
      </c>
      <c r="S7" s="11"/>
      <c r="T7" s="11"/>
      <c r="U7" s="11"/>
      <c r="V7" s="11"/>
    </row>
    <row r="8" spans="1:23" ht="15">
      <c r="A8" s="59">
        <v>2</v>
      </c>
      <c r="B8" s="59"/>
      <c r="C8" s="8" t="s">
        <v>73</v>
      </c>
      <c r="D8" s="26">
        <f>Timetable!H9</f>
        <v>0</v>
      </c>
      <c r="E8" s="7"/>
      <c r="F8" s="27">
        <f>Timetable!J9</f>
        <v>0</v>
      </c>
      <c r="G8" s="14"/>
      <c r="H8" s="15"/>
      <c r="I8" s="16"/>
      <c r="J8" s="26">
        <f>Timetable!J13</f>
        <v>0</v>
      </c>
      <c r="K8" s="7"/>
      <c r="L8" s="27">
        <f>Timetable!H13</f>
        <v>0</v>
      </c>
      <c r="M8" s="26">
        <f>Timetable!H16</f>
        <v>0</v>
      </c>
      <c r="N8" s="7"/>
      <c r="O8" s="27">
        <f>Timetable!J16</f>
        <v>0</v>
      </c>
      <c r="P8" s="26">
        <f>Timetable!J8</f>
        <v>2</v>
      </c>
      <c r="Q8" s="7"/>
      <c r="R8" s="27">
        <f>Timetable!H8</f>
        <v>0</v>
      </c>
      <c r="S8" s="34">
        <f>IF($F8+$I8+$L8+$O8+$R8=0,$D8+$G8+$J8+$M8+$P8+1,($D8+$G8+$J8+$M8+$P8)/($F8+$I8+$L8+$O8+$R8))</f>
        <v>3</v>
      </c>
      <c r="T8" s="10">
        <f>$E9+$H9+$K9+$N9+$Q9</f>
        <v>2</v>
      </c>
      <c r="U8" s="33">
        <f>IF($F9+$I9+$L9+$O9+$R9=0,$D9+$G9+$J9+$M9+$P9+0,($D9+$G9+$J9+$M9+$P9)/($F9+$I9+$L9+$O9+$R9))</f>
        <v>50</v>
      </c>
      <c r="V8" s="10">
        <f>RANK($W$8,$W$6:$W$14)</f>
        <v>2</v>
      </c>
      <c r="W8" s="36">
        <f>T8+(S8/100)+(U8/1000)</f>
        <v>2.0799999999999996</v>
      </c>
    </row>
    <row r="9" spans="1:22" ht="15">
      <c r="A9" s="60"/>
      <c r="B9" s="60"/>
      <c r="C9" s="9"/>
      <c r="D9" s="29">
        <f>Timetable!AD9</f>
        <v>0</v>
      </c>
      <c r="E9" s="12">
        <f>IF(AND(D8=0,F8=0),0,IF(D8&gt;F8,2,1))</f>
        <v>0</v>
      </c>
      <c r="F9" s="30">
        <f>Timetable!AF9</f>
        <v>0</v>
      </c>
      <c r="G9" s="17"/>
      <c r="H9" s="18"/>
      <c r="I9" s="19"/>
      <c r="J9" s="29">
        <f>Timetable!AF13</f>
        <v>0</v>
      </c>
      <c r="K9" s="12">
        <f>IF(AND(J8=0,L8=0),0,IF(J8&gt;L8,2,1))</f>
        <v>0</v>
      </c>
      <c r="L9" s="30">
        <f>Timetable!AD13</f>
        <v>0</v>
      </c>
      <c r="M9" s="29">
        <f>Timetable!AD16</f>
        <v>0</v>
      </c>
      <c r="N9" s="12">
        <f>IF(AND(M8=0,O8=0),0,IF(M8&gt;O8,2,1))</f>
        <v>0</v>
      </c>
      <c r="O9" s="30">
        <f>Timetable!AF16</f>
        <v>0</v>
      </c>
      <c r="P9" s="29">
        <f>Timetable!AF8</f>
        <v>50</v>
      </c>
      <c r="Q9" s="12">
        <f>IF(AND(P8=0,R8=0),0,IF(P8&gt;R8,2,1))</f>
        <v>2</v>
      </c>
      <c r="R9" s="30">
        <f>Timetable!AD8</f>
        <v>0</v>
      </c>
      <c r="S9" s="11"/>
      <c r="T9" s="11"/>
      <c r="U9" s="11"/>
      <c r="V9" s="11"/>
    </row>
    <row r="10" spans="1:23" ht="15">
      <c r="A10" s="59">
        <v>3</v>
      </c>
      <c r="B10" s="59"/>
      <c r="C10" s="8" t="s">
        <v>45</v>
      </c>
      <c r="D10" s="26">
        <f>Timetable!J12</f>
        <v>0</v>
      </c>
      <c r="E10" s="7"/>
      <c r="F10" s="27">
        <f>Timetable!H12</f>
        <v>0</v>
      </c>
      <c r="G10" s="26">
        <f>Timetable!H13</f>
        <v>0</v>
      </c>
      <c r="H10" s="7"/>
      <c r="I10" s="27">
        <f>Timetable!J13</f>
        <v>0</v>
      </c>
      <c r="J10" s="14"/>
      <c r="K10" s="15"/>
      <c r="L10" s="16"/>
      <c r="M10" s="26">
        <f>Timetable!J7</f>
        <v>0</v>
      </c>
      <c r="N10" s="7"/>
      <c r="O10" s="27">
        <f>Timetable!H7</f>
        <v>0</v>
      </c>
      <c r="P10" s="26">
        <f>Timetable!H10</f>
        <v>2</v>
      </c>
      <c r="Q10" s="7"/>
      <c r="R10" s="27">
        <f>Timetable!J10</f>
        <v>0</v>
      </c>
      <c r="S10" s="34">
        <f>IF($F10+$I10+$L10+$O10+$R10=0,$D10+$G10+$J10+$M10+$P10+1,($D10+$G10+$J10+$M10+$P10)/($F10+$I10+$L10+$O10+$R10))</f>
        <v>3</v>
      </c>
      <c r="T10" s="10">
        <f>$E11+$H11+$K11+$N11+$Q11</f>
        <v>2</v>
      </c>
      <c r="U10" s="33">
        <f>IF($F11+$I11+$L11+$O11+$R11=0,$D11+$G11+$J11+$M11+$P11+0,($D11+$G11+$J11+$M11+$P11)/($F11+$I11+$L11+$O11+$R11))</f>
        <v>50</v>
      </c>
      <c r="V10" s="10">
        <f>RANK($W$10,$W$6:$W$14)</f>
        <v>2</v>
      </c>
      <c r="W10" s="36">
        <f>T10+(S10/100)+(U10/1000)</f>
        <v>2.0799999999999996</v>
      </c>
    </row>
    <row r="11" spans="1:22" ht="15">
      <c r="A11" s="60"/>
      <c r="B11" s="60"/>
      <c r="C11" s="9"/>
      <c r="D11" s="29">
        <f>Timetable!AF12</f>
        <v>0</v>
      </c>
      <c r="E11" s="12">
        <f>IF(AND(D10=0,F10=0),0,IF(D10&gt;F10,2,1))</f>
        <v>0</v>
      </c>
      <c r="F11" s="30">
        <f>Timetable!AD12</f>
        <v>0</v>
      </c>
      <c r="G11" s="29">
        <f>Timetable!AD13</f>
        <v>0</v>
      </c>
      <c r="H11" s="12">
        <f>IF(AND(G10=0,I10=0),0,IF(G10&gt;I10,2,1))</f>
        <v>0</v>
      </c>
      <c r="I11" s="30">
        <f>Timetable!AF13</f>
        <v>0</v>
      </c>
      <c r="J11" s="17"/>
      <c r="K11" s="18"/>
      <c r="L11" s="19"/>
      <c r="M11" s="29">
        <f>Timetable!AF7</f>
        <v>0</v>
      </c>
      <c r="N11" s="12">
        <f>IF(AND(M10=0,O10=0),0,IF(M10&gt;O10,2,1))</f>
        <v>0</v>
      </c>
      <c r="O11" s="30">
        <f>Timetable!AD7</f>
        <v>0</v>
      </c>
      <c r="P11" s="29">
        <f>Timetable!AD10</f>
        <v>50</v>
      </c>
      <c r="Q11" s="12">
        <f>IF(AND(P10=0,R10=0),0,IF(P10&gt;R10,2,1))</f>
        <v>2</v>
      </c>
      <c r="R11" s="30">
        <f>Timetable!AF10</f>
        <v>0</v>
      </c>
      <c r="S11" s="11"/>
      <c r="T11" s="11"/>
      <c r="U11" s="11"/>
      <c r="V11" s="11"/>
    </row>
    <row r="12" spans="1:23" ht="15">
      <c r="A12" s="59">
        <v>4</v>
      </c>
      <c r="B12" s="59"/>
      <c r="C12" s="8" t="s">
        <v>56</v>
      </c>
      <c r="D12" s="26">
        <f>Timetable!H14</f>
        <v>0</v>
      </c>
      <c r="E12" s="7"/>
      <c r="F12" s="27">
        <f>Timetable!J14</f>
        <v>0</v>
      </c>
      <c r="G12" s="26">
        <f>Timetable!J16</f>
        <v>0</v>
      </c>
      <c r="H12" s="7"/>
      <c r="I12" s="27">
        <f>Timetable!H16</f>
        <v>0</v>
      </c>
      <c r="J12" s="26">
        <f>Timetable!H7</f>
        <v>0</v>
      </c>
      <c r="K12" s="7"/>
      <c r="L12" s="27">
        <f>Timetable!J7</f>
        <v>0</v>
      </c>
      <c r="M12" s="14"/>
      <c r="N12" s="15"/>
      <c r="O12" s="16"/>
      <c r="P12" s="26">
        <f>Timetable!J11</f>
        <v>2</v>
      </c>
      <c r="Q12" s="7"/>
      <c r="R12" s="27">
        <f>Timetable!H11</f>
        <v>0</v>
      </c>
      <c r="S12" s="34">
        <f>IF($F12+$I12+$L12+$O12+$R12=0,$D12+$G12+$J12+$M12+$P12+1,($D12+$G12+$J12+$M12+$P12)/($F12+$I12+$L12+$O12+$R12))</f>
        <v>3</v>
      </c>
      <c r="T12" s="10">
        <f>$E13+$H13+$K13+$N13+$Q13</f>
        <v>2</v>
      </c>
      <c r="U12" s="33">
        <f>IF($F13+$I13+$L13+$O13+$R13=0,$D13+$G13+$J13+$M13+$P13+0,($D13+$G13+$J13+$M13+$P13)/($F13+$I13+$L13+$O13+$R13))</f>
        <v>50</v>
      </c>
      <c r="V12" s="10">
        <f>RANK($W$12,$W$6:$W$14)</f>
        <v>2</v>
      </c>
      <c r="W12" s="36">
        <f>T12+(S12/100)+(U12/1000)</f>
        <v>2.0799999999999996</v>
      </c>
    </row>
    <row r="13" spans="1:22" ht="15">
      <c r="A13" s="60"/>
      <c r="B13" s="60"/>
      <c r="C13" s="9"/>
      <c r="D13" s="29">
        <f>Timetable!AD14</f>
        <v>0</v>
      </c>
      <c r="E13" s="12">
        <f>IF(AND(D12=0,F12=0),0,IF(D12&gt;F12,2,1))</f>
        <v>0</v>
      </c>
      <c r="F13" s="30">
        <f>Timetable!AF14</f>
        <v>0</v>
      </c>
      <c r="G13" s="29">
        <f>Timetable!AF16</f>
        <v>0</v>
      </c>
      <c r="H13" s="12">
        <f>IF(AND(G12=0,I12=0),0,IF(G12&gt;I12,2,1))</f>
        <v>0</v>
      </c>
      <c r="I13" s="30">
        <f>Timetable!AD16</f>
        <v>0</v>
      </c>
      <c r="J13" s="29">
        <f>Timetable!AD7</f>
        <v>0</v>
      </c>
      <c r="K13" s="12">
        <f>IF(AND(J12=0,L12=0),0,IF(J12&gt;L12,2,1))</f>
        <v>0</v>
      </c>
      <c r="L13" s="30">
        <f>Timetable!AF7</f>
        <v>0</v>
      </c>
      <c r="M13" s="17"/>
      <c r="N13" s="18"/>
      <c r="O13" s="19"/>
      <c r="P13" s="29">
        <f>Timetable!AF11</f>
        <v>50</v>
      </c>
      <c r="Q13" s="12">
        <f>IF(AND(P12=0,R12=0),0,IF(P12&gt;R12,2,1))</f>
        <v>2</v>
      </c>
      <c r="R13" s="30">
        <f>Timetable!AD11</f>
        <v>0</v>
      </c>
      <c r="S13" s="11"/>
      <c r="T13" s="11"/>
      <c r="U13" s="11"/>
      <c r="V13" s="11"/>
    </row>
    <row r="14" spans="1:23" ht="15">
      <c r="A14" s="59">
        <v>5</v>
      </c>
      <c r="B14" s="59"/>
      <c r="C14" s="8" t="s">
        <v>61</v>
      </c>
      <c r="D14" s="26">
        <f>Timetable!J15</f>
        <v>0</v>
      </c>
      <c r="E14" s="7"/>
      <c r="F14" s="27">
        <f>Timetable!H15</f>
        <v>2</v>
      </c>
      <c r="G14" s="26">
        <f>Timetable!H8</f>
        <v>0</v>
      </c>
      <c r="H14" s="7"/>
      <c r="I14" s="27">
        <f>Timetable!J8</f>
        <v>2</v>
      </c>
      <c r="J14" s="26">
        <f>Timetable!J10</f>
        <v>0</v>
      </c>
      <c r="K14" s="7"/>
      <c r="L14" s="27">
        <f>Timetable!H10</f>
        <v>2</v>
      </c>
      <c r="M14" s="26">
        <f>Timetable!H11</f>
        <v>0</v>
      </c>
      <c r="N14" s="7"/>
      <c r="O14" s="27">
        <f>Timetable!J11</f>
        <v>2</v>
      </c>
      <c r="P14" s="14"/>
      <c r="Q14" s="15"/>
      <c r="R14" s="16"/>
      <c r="S14" s="34">
        <f>IF($F14+$I14+$L14+$O14+$R14=0,$D14+$G14+$J14+$M14+$P14+1,($D14+$G14+$J14+$M14+$P14)/($F14+$I14+$L14+$O14+$R14))</f>
        <v>0</v>
      </c>
      <c r="T14" s="10">
        <f>$E15+$H15+$K15+$N15+$Q15</f>
        <v>4</v>
      </c>
      <c r="U14" s="33">
        <f>IF($F15+$I15+$L15+$O15+$R15=0,$D15+$G15+$J15+$M15+$P15+0,($D15+$G15+$J15+$M15+$P15)/($F15+$I15+$L15+$O15+$R15))</f>
        <v>0</v>
      </c>
      <c r="V14" s="10">
        <f>RANK($W$14,$W$6:$W$14)</f>
        <v>1</v>
      </c>
      <c r="W14" s="36">
        <f>T14+(S14/100)+(U14/1000)</f>
        <v>4</v>
      </c>
    </row>
    <row r="15" spans="1:22" ht="15">
      <c r="A15" s="60"/>
      <c r="B15" s="60"/>
      <c r="C15" s="9"/>
      <c r="D15" s="31">
        <f>Timetable!AF15</f>
        <v>0</v>
      </c>
      <c r="E15" s="13">
        <f>IF(AND(D14=0,F14=0),0,IF(D14&gt;F14,2,1))</f>
        <v>1</v>
      </c>
      <c r="F15" s="32">
        <f>Timetable!AD15</f>
        <v>50</v>
      </c>
      <c r="G15" s="31">
        <f>Timetable!AD8</f>
        <v>0</v>
      </c>
      <c r="H15" s="13">
        <f>IF(AND(G14=0,I14=0),0,IF(G14&gt;I14,2,1))</f>
        <v>1</v>
      </c>
      <c r="I15" s="32">
        <f>Timetable!AF8</f>
        <v>50</v>
      </c>
      <c r="J15" s="31">
        <f>Timetable!AF10</f>
        <v>0</v>
      </c>
      <c r="K15" s="13">
        <f>IF(AND(J14=0,L14=0),0,IF(J14&gt;L14,2,1))</f>
        <v>1</v>
      </c>
      <c r="L15" s="32">
        <f>Timetable!AD10</f>
        <v>50</v>
      </c>
      <c r="M15" s="31">
        <f>Timetable!AD11</f>
        <v>0</v>
      </c>
      <c r="N15" s="13">
        <f>IF(AND(M14=0,O14=0),0,IF(M14&gt;O14,2,1))</f>
        <v>1</v>
      </c>
      <c r="O15" s="32">
        <f>Timetable!AF11</f>
        <v>50</v>
      </c>
      <c r="P15" s="17"/>
      <c r="Q15" s="18"/>
      <c r="R15" s="19"/>
      <c r="S15" s="11"/>
      <c r="T15" s="11"/>
      <c r="U15" s="11"/>
      <c r="V15" s="11"/>
    </row>
    <row r="18" ht="15">
      <c r="A18" t="s">
        <v>60</v>
      </c>
    </row>
    <row r="19" spans="1:23" ht="15">
      <c r="A19" s="3"/>
      <c r="B19" s="3" t="s">
        <v>28</v>
      </c>
      <c r="C19" s="3" t="s">
        <v>29</v>
      </c>
      <c r="D19" s="61">
        <v>1</v>
      </c>
      <c r="E19" s="62"/>
      <c r="F19" s="63"/>
      <c r="G19" s="61">
        <v>2</v>
      </c>
      <c r="H19" s="62"/>
      <c r="I19" s="63"/>
      <c r="J19" s="61">
        <v>3</v>
      </c>
      <c r="K19" s="62"/>
      <c r="L19" s="63"/>
      <c r="M19" s="61">
        <v>4</v>
      </c>
      <c r="N19" s="62"/>
      <c r="O19" s="63"/>
      <c r="P19" s="61">
        <v>5</v>
      </c>
      <c r="Q19" s="62"/>
      <c r="R19" s="63"/>
      <c r="S19" s="5" t="s">
        <v>30</v>
      </c>
      <c r="T19" s="5" t="s">
        <v>31</v>
      </c>
      <c r="U19" s="28" t="s">
        <v>37</v>
      </c>
      <c r="V19" s="5" t="s">
        <v>32</v>
      </c>
      <c r="W19" s="35" t="s">
        <v>38</v>
      </c>
    </row>
    <row r="20" spans="1:23" ht="15">
      <c r="A20" s="59">
        <v>1</v>
      </c>
      <c r="B20" s="59"/>
      <c r="C20" s="8" t="s">
        <v>63</v>
      </c>
      <c r="D20" s="14"/>
      <c r="E20" s="15"/>
      <c r="F20" s="16"/>
      <c r="G20" s="24">
        <f>Timetable!J20</f>
        <v>0</v>
      </c>
      <c r="H20" s="6"/>
      <c r="I20" s="25">
        <f>Timetable!H20</f>
        <v>0</v>
      </c>
      <c r="J20" s="24">
        <f>Timetable!H23</f>
        <v>0</v>
      </c>
      <c r="K20" s="6"/>
      <c r="L20" s="25">
        <f>Timetable!J23</f>
        <v>0</v>
      </c>
      <c r="M20" s="24">
        <f>Timetable!J25</f>
        <v>0</v>
      </c>
      <c r="N20" s="6"/>
      <c r="O20" s="25">
        <f>Timetable!H25</f>
        <v>0</v>
      </c>
      <c r="P20" s="24">
        <f>Timetable!H26</f>
        <v>2</v>
      </c>
      <c r="Q20" s="6"/>
      <c r="R20" s="25">
        <f>Timetable!J26</f>
        <v>0</v>
      </c>
      <c r="S20" s="34">
        <f>IF($F20+$I20+$L20+$O20+$R20=0,$D20+$G20+$J20+$M20+$P20+1,($D20+$G20+$J20+$M20+$P20)/($F20+$I20+$L20+$O20+$R20))</f>
        <v>3</v>
      </c>
      <c r="T20" s="10">
        <f>$E21+$H21+$K21+$N21+$Q21</f>
        <v>2</v>
      </c>
      <c r="U20" s="33">
        <f>IF($F21+$I21+$L21+$O21+$R21=0,$D21+$G21+$J21+$M21+$P21+0,($D21+$G21+$J21+$M21+$P21)/($F21+$I21+$L21+$O21+$R21))</f>
        <v>50</v>
      </c>
      <c r="V20" s="10">
        <f>RANK($W$20,$W$20:$W$28)</f>
        <v>2</v>
      </c>
      <c r="W20" s="36">
        <f>T20+(S20/100)+(U20/1000)</f>
        <v>2.0799999999999996</v>
      </c>
    </row>
    <row r="21" spans="1:22" ht="15">
      <c r="A21" s="60"/>
      <c r="B21" s="60"/>
      <c r="C21" s="9"/>
      <c r="D21" s="17"/>
      <c r="E21" s="18"/>
      <c r="F21" s="19"/>
      <c r="G21" s="29">
        <f>Timetable!AF20</f>
        <v>0</v>
      </c>
      <c r="H21" s="12">
        <f>IF(AND(G20=0,I20=0),0,IF(G20&gt;I20,2,1))</f>
        <v>0</v>
      </c>
      <c r="I21" s="30">
        <f>Timetable!AD20</f>
        <v>0</v>
      </c>
      <c r="J21" s="29">
        <f>Timetable!AD23</f>
        <v>0</v>
      </c>
      <c r="K21" s="12">
        <f>IF(AND(J20=0,L20=0),0,IF(J20&gt;L20,2,1))</f>
        <v>0</v>
      </c>
      <c r="L21" s="30">
        <f>Timetable!AF23</f>
        <v>0</v>
      </c>
      <c r="M21" s="29">
        <f>Timetable!AF25</f>
        <v>0</v>
      </c>
      <c r="N21" s="12">
        <f>IF(AND(M20=0,O20=0),0,IF(M20&gt;O20,2,1))</f>
        <v>0</v>
      </c>
      <c r="O21" s="30">
        <f>Timetable!AD25</f>
        <v>0</v>
      </c>
      <c r="P21" s="29">
        <f>Timetable!AD26</f>
        <v>50</v>
      </c>
      <c r="Q21" s="12">
        <f>IF(AND(P20=0,R20=0),0,IF(P20&gt;R20,2,1))</f>
        <v>2</v>
      </c>
      <c r="R21" s="30">
        <f>Timetable!AF26</f>
        <v>0</v>
      </c>
      <c r="S21" s="11"/>
      <c r="T21" s="11"/>
      <c r="U21" s="11"/>
      <c r="V21" s="11"/>
    </row>
    <row r="22" spans="1:23" ht="15">
      <c r="A22" s="59">
        <v>2</v>
      </c>
      <c r="B22" s="59"/>
      <c r="C22" s="8" t="s">
        <v>72</v>
      </c>
      <c r="D22" s="26">
        <f>Timetable!H20</f>
        <v>0</v>
      </c>
      <c r="E22" s="7"/>
      <c r="F22" s="27">
        <f>Timetable!J20</f>
        <v>0</v>
      </c>
      <c r="G22" s="14"/>
      <c r="H22" s="15"/>
      <c r="I22" s="16"/>
      <c r="J22" s="26">
        <f>Timetable!J24</f>
        <v>0</v>
      </c>
      <c r="K22" s="7"/>
      <c r="L22" s="27">
        <f>Timetable!H24</f>
        <v>0</v>
      </c>
      <c r="M22" s="26">
        <f>Timetable!H27</f>
        <v>0</v>
      </c>
      <c r="N22" s="7"/>
      <c r="O22" s="27">
        <f>Timetable!J27</f>
        <v>0</v>
      </c>
      <c r="P22" s="26">
        <f>Timetable!J19</f>
        <v>2</v>
      </c>
      <c r="Q22" s="7"/>
      <c r="R22" s="27">
        <f>Timetable!H19</f>
        <v>0</v>
      </c>
      <c r="S22" s="34">
        <f>IF($F22+$I22+$L22+$O22+$R22=0,$D22+$G22+$J22+$M22+$P22+1,($D22+$G22+$J22+$M22+$P22)/($F22+$I22+$L22+$O22+$R22))</f>
        <v>3</v>
      </c>
      <c r="T22" s="10">
        <f>$E23+$H23+$K23+$N23+$Q23</f>
        <v>2</v>
      </c>
      <c r="U22" s="33">
        <f>IF($F23+$I23+$L23+$O23+$R23=0,$D23+$G23+$J23+$M23+$P23+0,($D23+$G23+$J23+$M23+$P23)/($F23+$I23+$L23+$O23+$R23))</f>
        <v>50</v>
      </c>
      <c r="V22" s="10">
        <f>RANK($W$22,$W$20:$W$28)</f>
        <v>2</v>
      </c>
      <c r="W22" s="36">
        <f>T22+(S22/100)+(U22/1000)</f>
        <v>2.0799999999999996</v>
      </c>
    </row>
    <row r="23" spans="1:22" ht="15">
      <c r="A23" s="60"/>
      <c r="B23" s="60"/>
      <c r="C23" s="9"/>
      <c r="D23" s="29">
        <f>Timetable!AD20</f>
        <v>0</v>
      </c>
      <c r="E23" s="12">
        <f>IF(AND(D22=0,F22=0),0,IF(D22&gt;F22,2,1))</f>
        <v>0</v>
      </c>
      <c r="F23" s="30">
        <f>Timetable!AF20</f>
        <v>0</v>
      </c>
      <c r="G23" s="17"/>
      <c r="H23" s="18"/>
      <c r="I23" s="19"/>
      <c r="J23" s="29">
        <f>Timetable!AF24</f>
        <v>0</v>
      </c>
      <c r="K23" s="12">
        <f>IF(AND(J22=0,L22=0),0,IF(J22&gt;L22,2,1))</f>
        <v>0</v>
      </c>
      <c r="L23" s="30">
        <f>Timetable!AD24</f>
        <v>0</v>
      </c>
      <c r="M23" s="29">
        <f>Timetable!AD27</f>
        <v>0</v>
      </c>
      <c r="N23" s="12">
        <f>IF(AND(M22=0,O22=0),0,IF(M22&gt;O22,2,1))</f>
        <v>0</v>
      </c>
      <c r="O23" s="30">
        <f>Timetable!AF27</f>
        <v>0</v>
      </c>
      <c r="P23" s="29">
        <f>Timetable!AF19</f>
        <v>50</v>
      </c>
      <c r="Q23" s="12">
        <f>IF(AND(P22=0,R22=0),0,IF(P22&gt;R22,2,1))</f>
        <v>2</v>
      </c>
      <c r="R23" s="30">
        <f>Timetable!AD19</f>
        <v>0</v>
      </c>
      <c r="S23" s="11"/>
      <c r="T23" s="11"/>
      <c r="U23" s="11"/>
      <c r="V23" s="11"/>
    </row>
    <row r="24" spans="1:23" ht="15">
      <c r="A24" s="59">
        <v>3</v>
      </c>
      <c r="B24" s="59"/>
      <c r="C24" s="8" t="s">
        <v>54</v>
      </c>
      <c r="D24" s="26">
        <f>Timetable!J23</f>
        <v>0</v>
      </c>
      <c r="E24" s="7"/>
      <c r="F24" s="27">
        <f>Timetable!H23</f>
        <v>0</v>
      </c>
      <c r="G24" s="26">
        <f>Timetable!H24</f>
        <v>0</v>
      </c>
      <c r="H24" s="7"/>
      <c r="I24" s="27">
        <f>Timetable!J24</f>
        <v>0</v>
      </c>
      <c r="J24" s="14"/>
      <c r="K24" s="15"/>
      <c r="L24" s="16"/>
      <c r="M24" s="26">
        <f>Timetable!J18</f>
        <v>0</v>
      </c>
      <c r="N24" s="7"/>
      <c r="O24" s="27">
        <f>Timetable!H18</f>
        <v>0</v>
      </c>
      <c r="P24" s="26">
        <f>Timetable!H21</f>
        <v>2</v>
      </c>
      <c r="Q24" s="7"/>
      <c r="R24" s="27">
        <f>Timetable!J21</f>
        <v>0</v>
      </c>
      <c r="S24" s="34">
        <f>IF($F24+$I24+$L24+$O24+$R24=0,$D24+$G24+$J24+$M24+$P24+1,($D24+$G24+$J24+$M24+$P24)/($F24+$I24+$L24+$O24+$R24))</f>
        <v>3</v>
      </c>
      <c r="T24" s="10">
        <f>$E25+$H25+$K25+$N25+$Q25</f>
        <v>2</v>
      </c>
      <c r="U24" s="33">
        <f>IF($F25+$I25+$L25+$O25+$R25=0,$D25+$G25+$J25+$M25+$P25+0,($D25+$G25+$J25+$M25+$P25)/($F25+$I25+$L25+$O25+$R25))</f>
        <v>50</v>
      </c>
      <c r="V24" s="10">
        <f>RANK($W$24,$W$20:$W$28)</f>
        <v>2</v>
      </c>
      <c r="W24" s="36">
        <f>T24+(S24/100)+(U24/1000)</f>
        <v>2.0799999999999996</v>
      </c>
    </row>
    <row r="25" spans="1:22" ht="15">
      <c r="A25" s="60"/>
      <c r="B25" s="60"/>
      <c r="C25" s="9"/>
      <c r="D25" s="29">
        <f>Timetable!AF23</f>
        <v>0</v>
      </c>
      <c r="E25" s="12">
        <f>IF(AND(D24=0,F24=0),0,IF(D24&gt;F24,2,1))</f>
        <v>0</v>
      </c>
      <c r="F25" s="30">
        <f>Timetable!AD23</f>
        <v>0</v>
      </c>
      <c r="G25" s="29">
        <f>Timetable!AD24</f>
        <v>0</v>
      </c>
      <c r="H25" s="12">
        <f>IF(AND(G24=0,I24=0),0,IF(G24&gt;I24,2,1))</f>
        <v>0</v>
      </c>
      <c r="I25" s="30">
        <f>Timetable!AF24</f>
        <v>0</v>
      </c>
      <c r="J25" s="17"/>
      <c r="K25" s="18"/>
      <c r="L25" s="19"/>
      <c r="M25" s="29">
        <f>Timetable!AF18</f>
        <v>0</v>
      </c>
      <c r="N25" s="12">
        <f>IF(AND(M24=0,O24=0),0,IF(M24&gt;O24,2,1))</f>
        <v>0</v>
      </c>
      <c r="O25" s="30">
        <f>Timetable!AD18</f>
        <v>0</v>
      </c>
      <c r="P25" s="29">
        <f>Timetable!AD21</f>
        <v>50</v>
      </c>
      <c r="Q25" s="12">
        <f>IF(AND(P24=0,R24=0),0,IF(P24&gt;R24,2,1))</f>
        <v>2</v>
      </c>
      <c r="R25" s="30">
        <f>Timetable!AF21</f>
        <v>0</v>
      </c>
      <c r="S25" s="11"/>
      <c r="T25" s="11"/>
      <c r="U25" s="11"/>
      <c r="V25" s="11"/>
    </row>
    <row r="26" spans="1:23" ht="15">
      <c r="A26" s="59">
        <v>4</v>
      </c>
      <c r="B26" s="59"/>
      <c r="C26" s="8" t="s">
        <v>55</v>
      </c>
      <c r="D26" s="26">
        <f>Timetable!H25</f>
        <v>0</v>
      </c>
      <c r="E26" s="7"/>
      <c r="F26" s="27">
        <f>Timetable!J25</f>
        <v>0</v>
      </c>
      <c r="G26" s="26">
        <f>Timetable!J27</f>
        <v>0</v>
      </c>
      <c r="H26" s="7"/>
      <c r="I26" s="27">
        <f>Timetable!H27</f>
        <v>0</v>
      </c>
      <c r="J26" s="26">
        <f>Timetable!H18</f>
        <v>0</v>
      </c>
      <c r="K26" s="7"/>
      <c r="L26" s="27">
        <f>Timetable!J18</f>
        <v>0</v>
      </c>
      <c r="M26" s="14"/>
      <c r="N26" s="15"/>
      <c r="O26" s="16"/>
      <c r="P26" s="26">
        <f>Timetable!J22</f>
        <v>2</v>
      </c>
      <c r="Q26" s="7"/>
      <c r="R26" s="27">
        <f>Timetable!H22</f>
        <v>0</v>
      </c>
      <c r="S26" s="34">
        <f>IF($F26+$I26+$L26+$O26+$R26=0,$D26+$G26+$J26+$M26+$P26+1,($D26+$G26+$J26+$M26+$P26)/($F26+$I26+$L26+$O26+$R26))</f>
        <v>3</v>
      </c>
      <c r="T26" s="10">
        <f>$E27+$H27+$K27+$N27+$Q27</f>
        <v>2</v>
      </c>
      <c r="U26" s="33">
        <f>IF($F27+$I27+$L27+$O27+$R27=0,$D27+$G27+$J27+$M27+$P27+0,($D27+$G27+$J27+$M27+$P27)/($F27+$I27+$L27+$O27+$R27))</f>
        <v>50</v>
      </c>
      <c r="V26" s="10">
        <f>RANK($W$26,$W$20:$W$28)</f>
        <v>2</v>
      </c>
      <c r="W26" s="36">
        <f>T26+(S26/100)+(U26/1000)</f>
        <v>2.0799999999999996</v>
      </c>
    </row>
    <row r="27" spans="1:22" ht="15">
      <c r="A27" s="60"/>
      <c r="B27" s="60"/>
      <c r="C27" s="9"/>
      <c r="D27" s="29">
        <f>Timetable!AD25</f>
        <v>0</v>
      </c>
      <c r="E27" s="12">
        <f>IF(AND(D26=0,F26=0),0,IF(D26&gt;F26,2,1))</f>
        <v>0</v>
      </c>
      <c r="F27" s="30">
        <f>Timetable!AF25</f>
        <v>0</v>
      </c>
      <c r="G27" s="29">
        <f>Timetable!AF27</f>
        <v>0</v>
      </c>
      <c r="H27" s="12">
        <f>IF(AND(G26=0,I26=0),0,IF(G26&gt;I26,2,1))</f>
        <v>0</v>
      </c>
      <c r="I27" s="30">
        <f>Timetable!AD27</f>
        <v>0</v>
      </c>
      <c r="J27" s="29">
        <f>Timetable!AD18</f>
        <v>0</v>
      </c>
      <c r="K27" s="12">
        <f>IF(AND(J26=0,L26=0),0,IF(J26&gt;L26,2,1))</f>
        <v>0</v>
      </c>
      <c r="L27" s="30">
        <f>Timetable!AF18</f>
        <v>0</v>
      </c>
      <c r="M27" s="17"/>
      <c r="N27" s="18"/>
      <c r="O27" s="19"/>
      <c r="P27" s="29">
        <f>Timetable!AF22</f>
        <v>50</v>
      </c>
      <c r="Q27" s="12">
        <f>IF(AND(P26=0,R26=0),0,IF(P26&gt;R26,2,1))</f>
        <v>2</v>
      </c>
      <c r="R27" s="30">
        <f>Timetable!AD22</f>
        <v>0</v>
      </c>
      <c r="S27" s="11"/>
      <c r="T27" s="11"/>
      <c r="U27" s="11"/>
      <c r="V27" s="11"/>
    </row>
    <row r="28" spans="1:23" ht="15">
      <c r="A28" s="59">
        <v>5</v>
      </c>
      <c r="B28" s="59"/>
      <c r="C28" s="8" t="s">
        <v>62</v>
      </c>
      <c r="D28" s="26">
        <f>Timetable!J26</f>
        <v>0</v>
      </c>
      <c r="E28" s="7"/>
      <c r="F28" s="27">
        <f>Timetable!H26</f>
        <v>2</v>
      </c>
      <c r="G28" s="26">
        <f>Timetable!H19</f>
        <v>0</v>
      </c>
      <c r="H28" s="7"/>
      <c r="I28" s="27">
        <f>Timetable!J19</f>
        <v>2</v>
      </c>
      <c r="J28" s="26">
        <f>Timetable!J21</f>
        <v>0</v>
      </c>
      <c r="K28" s="7"/>
      <c r="L28" s="27">
        <f>Timetable!H21</f>
        <v>2</v>
      </c>
      <c r="M28" s="26">
        <f>Timetable!H22</f>
        <v>0</v>
      </c>
      <c r="N28" s="7"/>
      <c r="O28" s="27">
        <f>Timetable!J22</f>
        <v>2</v>
      </c>
      <c r="P28" s="14"/>
      <c r="Q28" s="15"/>
      <c r="R28" s="16"/>
      <c r="S28" s="34">
        <f>IF($F28+$I28+$L28+$O28+$R28=0,$D28+$G28+$J28+$M28+$P28+1,($D28+$G28+$J28+$M28+$P28)/($F28+$I28+$L28+$O28+$R28))</f>
        <v>0</v>
      </c>
      <c r="T28" s="10">
        <f>$E29+$H29+$K29+$N29+$Q29</f>
        <v>4</v>
      </c>
      <c r="U28" s="33">
        <f>IF($F29+$I29+$L29+$O29+$R29=0,$D29+$G29+$J29+$M29+$P29+0,($D29+$G29+$J29+$M29+$P29)/($F29+$I29+$L29+$O29+$R29))</f>
        <v>0</v>
      </c>
      <c r="V28" s="10">
        <f>RANK($W$28,$W$20:$W$28)</f>
        <v>1</v>
      </c>
      <c r="W28" s="36">
        <f>T28+(S28/100)+(U28/1000)</f>
        <v>4</v>
      </c>
    </row>
    <row r="29" spans="1:22" ht="15">
      <c r="A29" s="60"/>
      <c r="B29" s="60"/>
      <c r="C29" s="9"/>
      <c r="D29" s="31">
        <f>Timetable!AF26</f>
        <v>0</v>
      </c>
      <c r="E29" s="13">
        <f>IF(AND(D28=0,F28=0),0,IF(D28&gt;F28,2,1))</f>
        <v>1</v>
      </c>
      <c r="F29" s="32">
        <f>Timetable!AD26</f>
        <v>50</v>
      </c>
      <c r="G29" s="31">
        <f>Timetable!AD19</f>
        <v>0</v>
      </c>
      <c r="H29" s="13">
        <f>IF(AND(G28=0,I28=0),0,IF(G28&gt;I28,2,1))</f>
        <v>1</v>
      </c>
      <c r="I29" s="32">
        <f>Timetable!AF19</f>
        <v>50</v>
      </c>
      <c r="J29" s="31">
        <f>Timetable!AF21</f>
        <v>0</v>
      </c>
      <c r="K29" s="13">
        <f>IF(AND(J28=0,L28=0),0,IF(J28&gt;L28,2,1))</f>
        <v>1</v>
      </c>
      <c r="L29" s="32">
        <f>Timetable!AD21</f>
        <v>50</v>
      </c>
      <c r="M29" s="31">
        <f>Timetable!AD22</f>
        <v>0</v>
      </c>
      <c r="N29" s="13">
        <f>IF(AND(M28=0,O28=0),0,IF(M28&gt;O28,2,1))</f>
        <v>1</v>
      </c>
      <c r="O29" s="32">
        <f>Timetable!AF22</f>
        <v>50</v>
      </c>
      <c r="P29" s="17"/>
      <c r="Q29" s="18"/>
      <c r="R29" s="19"/>
      <c r="S29" s="11"/>
      <c r="T29" s="11"/>
      <c r="U29" s="11"/>
      <c r="V29" s="11"/>
    </row>
    <row r="32" ht="15">
      <c r="A32" t="s">
        <v>78</v>
      </c>
    </row>
    <row r="33" spans="1:23" ht="15">
      <c r="A33" s="3"/>
      <c r="B33" s="3" t="s">
        <v>28</v>
      </c>
      <c r="C33" s="3" t="s">
        <v>29</v>
      </c>
      <c r="D33" s="61">
        <v>1</v>
      </c>
      <c r="E33" s="62"/>
      <c r="F33" s="63"/>
      <c r="G33" s="61">
        <v>2</v>
      </c>
      <c r="H33" s="62"/>
      <c r="I33" s="63"/>
      <c r="J33" s="61">
        <v>3</v>
      </c>
      <c r="K33" s="62"/>
      <c r="L33" s="63"/>
      <c r="M33" s="61">
        <v>4</v>
      </c>
      <c r="N33" s="62"/>
      <c r="O33" s="63"/>
      <c r="P33" s="61">
        <v>5</v>
      </c>
      <c r="Q33" s="62"/>
      <c r="R33" s="63"/>
      <c r="S33" s="5" t="s">
        <v>30</v>
      </c>
      <c r="T33" s="5" t="s">
        <v>31</v>
      </c>
      <c r="U33" s="28" t="s">
        <v>37</v>
      </c>
      <c r="V33" s="5" t="s">
        <v>32</v>
      </c>
      <c r="W33" s="35" t="s">
        <v>38</v>
      </c>
    </row>
    <row r="34" spans="1:23" ht="15">
      <c r="A34" s="59">
        <v>1</v>
      </c>
      <c r="B34" s="59"/>
      <c r="C34" s="8" t="s">
        <v>70</v>
      </c>
      <c r="D34" s="14"/>
      <c r="E34" s="15"/>
      <c r="F34" s="16"/>
      <c r="G34" s="24">
        <f>Timetable!J31</f>
        <v>0</v>
      </c>
      <c r="H34" s="6"/>
      <c r="I34" s="25">
        <f>Timetable!H31</f>
        <v>0</v>
      </c>
      <c r="J34" s="24">
        <f>Timetable!H34</f>
        <v>0</v>
      </c>
      <c r="K34" s="6"/>
      <c r="L34" s="25">
        <f>Timetable!J34</f>
        <v>0</v>
      </c>
      <c r="M34" s="24">
        <f>Timetable!J36</f>
        <v>2</v>
      </c>
      <c r="N34" s="6"/>
      <c r="O34" s="25">
        <f>Timetable!H36</f>
        <v>0</v>
      </c>
      <c r="P34" s="24">
        <f>Timetable!H37</f>
        <v>0</v>
      </c>
      <c r="Q34" s="6"/>
      <c r="R34" s="25">
        <f>Timetable!J37</f>
        <v>0</v>
      </c>
      <c r="S34" s="34">
        <f>IF($F34+$I34+$L34+$O34+$R34=0,$D34+$G34+$J34+$M34+$P34+1,($D34+$G34+$J34+$M34+$P34)/($F34+$I34+$L34+$O34+$R34))</f>
        <v>3</v>
      </c>
      <c r="T34" s="10">
        <f>$E35+$H35+$K35+$N35+$Q35</f>
        <v>2</v>
      </c>
      <c r="U34" s="33">
        <f>IF($F35+$I35+$L35+$O35+$R35=0,$D35+$G35+$J35+$M35+$P35+0,($D35+$G35+$J35+$M35+$P35)/($F35+$I35+$L35+$O35+$R35))</f>
        <v>50</v>
      </c>
      <c r="V34" s="10">
        <f>RANK($W$34,$W$34:$W$42)</f>
        <v>2</v>
      </c>
      <c r="W34" s="36">
        <f>T34+(S34/100)+(U34/1000)</f>
        <v>2.0799999999999996</v>
      </c>
    </row>
    <row r="35" spans="1:22" ht="15">
      <c r="A35" s="60"/>
      <c r="B35" s="60"/>
      <c r="C35" s="9"/>
      <c r="D35" s="17"/>
      <c r="E35" s="18"/>
      <c r="F35" s="19"/>
      <c r="G35" s="29">
        <f>Timetable!AF31</f>
        <v>0</v>
      </c>
      <c r="H35" s="12">
        <f>IF(AND(G34=0,I34=0),0,IF(G34&gt;I34,2,1))</f>
        <v>0</v>
      </c>
      <c r="I35" s="30">
        <f>Timetable!AD31</f>
        <v>0</v>
      </c>
      <c r="J35" s="29">
        <f>Timetable!AD34</f>
        <v>0</v>
      </c>
      <c r="K35" s="12">
        <f>IF(AND(J34=0,L34=0),0,IF(J34&gt;L34,2,1))</f>
        <v>0</v>
      </c>
      <c r="L35" s="30">
        <f>Timetable!AF34</f>
        <v>0</v>
      </c>
      <c r="M35" s="29">
        <f>Timetable!AF36</f>
        <v>50</v>
      </c>
      <c r="N35" s="12">
        <f>IF(AND(M34=0,O34=0),0,IF(M34&gt;O34,2,1))</f>
        <v>2</v>
      </c>
      <c r="O35" s="30">
        <f>Timetable!AD36</f>
        <v>0</v>
      </c>
      <c r="P35" s="29">
        <f>Timetable!AD37</f>
        <v>0</v>
      </c>
      <c r="Q35" s="12">
        <f>IF(AND(P34=0,R34=0),0,IF(P34&gt;R34,2,1))</f>
        <v>0</v>
      </c>
      <c r="R35" s="30">
        <f>Timetable!AF37</f>
        <v>0</v>
      </c>
      <c r="S35" s="11"/>
      <c r="T35" s="11"/>
      <c r="U35" s="11"/>
      <c r="V35" s="11"/>
    </row>
    <row r="36" spans="1:23" ht="15">
      <c r="A36" s="59">
        <v>2</v>
      </c>
      <c r="B36" s="59"/>
      <c r="C36" s="8" t="s">
        <v>71</v>
      </c>
      <c r="D36" s="26">
        <f>Timetable!H31</f>
        <v>0</v>
      </c>
      <c r="E36" s="7"/>
      <c r="F36" s="27">
        <f>Timetable!J31</f>
        <v>0</v>
      </c>
      <c r="G36" s="14"/>
      <c r="H36" s="15"/>
      <c r="I36" s="16"/>
      <c r="J36" s="26">
        <f>Timetable!J35</f>
        <v>0</v>
      </c>
      <c r="K36" s="7"/>
      <c r="L36" s="27">
        <f>Timetable!H35</f>
        <v>0</v>
      </c>
      <c r="M36" s="26">
        <f>Timetable!H38</f>
        <v>0</v>
      </c>
      <c r="N36" s="7"/>
      <c r="O36" s="27">
        <f>Timetable!J38</f>
        <v>2</v>
      </c>
      <c r="P36" s="26">
        <f>Timetable!J30</f>
        <v>0</v>
      </c>
      <c r="Q36" s="7"/>
      <c r="R36" s="27">
        <f>Timetable!H30</f>
        <v>0</v>
      </c>
      <c r="S36" s="34">
        <f>IF($F36+$I36+$L36+$O36+$R36=0,$D36+$G36+$J36+$M36+$P36+1,($D36+$G36+$J36+$M36+$P36)/($F36+$I36+$L36+$O36+$R36))</f>
        <v>0</v>
      </c>
      <c r="T36" s="10">
        <f>$E37+$H37+$K37+$N37+$Q37</f>
        <v>1</v>
      </c>
      <c r="U36" s="33">
        <f>IF($F37+$I37+$L37+$O37+$R37=0,$D37+$G37+$J37+$M37+$P37+0,($D37+$G37+$J37+$M37+$P37)/($F37+$I37+$L37+$O37+$R37))</f>
        <v>0</v>
      </c>
      <c r="V36" s="10">
        <f>RANK($W$36,$W$34:$W$42)</f>
        <v>5</v>
      </c>
      <c r="W36" s="36">
        <f>T36+(S36/100)+(U36/1000)</f>
        <v>1</v>
      </c>
    </row>
    <row r="37" spans="1:22" ht="15">
      <c r="A37" s="60"/>
      <c r="B37" s="60"/>
      <c r="C37" s="9"/>
      <c r="D37" s="29">
        <f>Timetable!AD31</f>
        <v>0</v>
      </c>
      <c r="E37" s="12">
        <f>IF(AND(D36=0,F36=0),0,IF(D36&gt;F36,2,1))</f>
        <v>0</v>
      </c>
      <c r="F37" s="30">
        <f>Timetable!AF31</f>
        <v>0</v>
      </c>
      <c r="G37" s="17"/>
      <c r="H37" s="18"/>
      <c r="I37" s="19"/>
      <c r="J37" s="29">
        <f>Timetable!AF35</f>
        <v>0</v>
      </c>
      <c r="K37" s="12">
        <f>IF(AND(J36=0,L36=0),0,IF(J36&gt;L36,2,1))</f>
        <v>0</v>
      </c>
      <c r="L37" s="30">
        <f>Timetable!AD35</f>
        <v>0</v>
      </c>
      <c r="M37" s="29">
        <f>Timetable!AD38</f>
        <v>0</v>
      </c>
      <c r="N37" s="12">
        <f>IF(AND(M36=0,O36=0),0,IF(M36&gt;O36,2,1))</f>
        <v>1</v>
      </c>
      <c r="O37" s="30">
        <f>Timetable!AF38</f>
        <v>50</v>
      </c>
      <c r="P37" s="29">
        <f>Timetable!AF30</f>
        <v>0</v>
      </c>
      <c r="Q37" s="12">
        <f>IF(AND(P36=0,R36=0),0,IF(P36&gt;R36,2,1))</f>
        <v>0</v>
      </c>
      <c r="R37" s="30">
        <f>Timetable!AD30</f>
        <v>0</v>
      </c>
      <c r="S37" s="11"/>
      <c r="T37" s="11"/>
      <c r="U37" s="11"/>
      <c r="V37" s="11"/>
    </row>
    <row r="38" spans="1:23" ht="15">
      <c r="A38" s="59">
        <v>3</v>
      </c>
      <c r="B38" s="59"/>
      <c r="C38" s="8" t="s">
        <v>74</v>
      </c>
      <c r="D38" s="26">
        <f>Timetable!J34</f>
        <v>0</v>
      </c>
      <c r="E38" s="7"/>
      <c r="F38" s="27">
        <f>Timetable!H34</f>
        <v>0</v>
      </c>
      <c r="G38" s="26">
        <f>Timetable!H35</f>
        <v>0</v>
      </c>
      <c r="H38" s="7"/>
      <c r="I38" s="27">
        <f>Timetable!J35</f>
        <v>0</v>
      </c>
      <c r="J38" s="14"/>
      <c r="K38" s="15"/>
      <c r="L38" s="16"/>
      <c r="M38" s="26">
        <f>Timetable!J29</f>
        <v>2</v>
      </c>
      <c r="N38" s="7"/>
      <c r="O38" s="27">
        <f>Timetable!H29</f>
        <v>0</v>
      </c>
      <c r="P38" s="26">
        <f>Timetable!H32</f>
        <v>0</v>
      </c>
      <c r="Q38" s="7"/>
      <c r="R38" s="27">
        <f>Timetable!J32</f>
        <v>0</v>
      </c>
      <c r="S38" s="34">
        <f>IF($F38+$I38+$L38+$O38+$R38=0,$D38+$G38+$J38+$M38+$P38+1,($D38+$G38+$J38+$M38+$P38)/($F38+$I38+$L38+$O38+$R38))</f>
        <v>3</v>
      </c>
      <c r="T38" s="10">
        <f>$E39+$H39+$K39+$N39+$Q39</f>
        <v>2</v>
      </c>
      <c r="U38" s="33">
        <f>IF($F39+$I39+$L39+$O39+$R39=0,$D39+$G39+$J39+$M39+$P39+0,($D39+$G39+$J39+$M39+$P39)/($F39+$I39+$L39+$O39+$R39))</f>
        <v>50</v>
      </c>
      <c r="V38" s="10">
        <f>RANK($W$38,$W$34:$W$42)</f>
        <v>2</v>
      </c>
      <c r="W38" s="36">
        <f>T38+(S38/100)+(U38/1000)</f>
        <v>2.0799999999999996</v>
      </c>
    </row>
    <row r="39" spans="1:22" ht="15">
      <c r="A39" s="60"/>
      <c r="B39" s="60"/>
      <c r="C39" s="9"/>
      <c r="D39" s="29">
        <f>Timetable!AF34</f>
        <v>0</v>
      </c>
      <c r="E39" s="12">
        <f>IF(AND(D38=0,F38=0),0,IF(D38&gt;F38,2,1))</f>
        <v>0</v>
      </c>
      <c r="F39" s="30">
        <f>Timetable!AD34</f>
        <v>0</v>
      </c>
      <c r="G39" s="29">
        <f>Timetable!AD35</f>
        <v>0</v>
      </c>
      <c r="H39" s="12">
        <f>IF(AND(G38=0,I38=0),0,IF(G38&gt;I38,2,1))</f>
        <v>0</v>
      </c>
      <c r="I39" s="30">
        <f>Timetable!AF35</f>
        <v>0</v>
      </c>
      <c r="J39" s="17"/>
      <c r="K39" s="18"/>
      <c r="L39" s="19"/>
      <c r="M39" s="29">
        <f>Timetable!AF29</f>
        <v>50</v>
      </c>
      <c r="N39" s="12">
        <f>IF(AND(M38=0,O38=0),0,IF(M38&gt;O38,2,1))</f>
        <v>2</v>
      </c>
      <c r="O39" s="30">
        <f>Timetable!AD29</f>
        <v>0</v>
      </c>
      <c r="P39" s="29">
        <f>Timetable!AD32</f>
        <v>0</v>
      </c>
      <c r="Q39" s="12">
        <f>IF(AND(P38=0,R38=0),0,IF(P38&gt;R38,2,1))</f>
        <v>0</v>
      </c>
      <c r="R39" s="30">
        <f>Timetable!AF32</f>
        <v>0</v>
      </c>
      <c r="S39" s="11"/>
      <c r="T39" s="11"/>
      <c r="U39" s="11"/>
      <c r="V39" s="11"/>
    </row>
    <row r="40" spans="1:23" ht="15">
      <c r="A40" s="59">
        <v>4</v>
      </c>
      <c r="B40" s="59"/>
      <c r="C40" s="8" t="s">
        <v>75</v>
      </c>
      <c r="D40" s="26">
        <f>Timetable!H36</f>
        <v>0</v>
      </c>
      <c r="E40" s="7"/>
      <c r="F40" s="27">
        <f>Timetable!J36</f>
        <v>2</v>
      </c>
      <c r="G40" s="26">
        <f>Timetable!J38</f>
        <v>2</v>
      </c>
      <c r="H40" s="7"/>
      <c r="I40" s="27">
        <f>Timetable!H38</f>
        <v>0</v>
      </c>
      <c r="J40" s="26">
        <f>Timetable!H29</f>
        <v>0</v>
      </c>
      <c r="K40" s="7"/>
      <c r="L40" s="27">
        <f>Timetable!J29</f>
        <v>2</v>
      </c>
      <c r="M40" s="14"/>
      <c r="N40" s="15"/>
      <c r="O40" s="16"/>
      <c r="P40" s="26">
        <f>Timetable!J33</f>
        <v>0</v>
      </c>
      <c r="Q40" s="7"/>
      <c r="R40" s="27">
        <f>Timetable!H33</f>
        <v>2</v>
      </c>
      <c r="S40" s="34">
        <f>IF($F40+$I40+$L40+$O40+$R40=0,$D40+$G40+$J40+$M40+$P40+1,($D40+$G40+$J40+$M40+$P40)/($F40+$I40+$L40+$O40+$R40))</f>
        <v>0.3333333333333333</v>
      </c>
      <c r="T40" s="10">
        <f>$E41+$H41+$K41+$N41+$Q41</f>
        <v>5</v>
      </c>
      <c r="U40" s="33">
        <f>IF($F41+$I41+$L41+$O41+$R41=0,$D41+$G41+$J41+$M41+$P41+0,($D41+$G41+$J41+$M41+$P41)/($F41+$I41+$L41+$O41+$R41))</f>
        <v>0.3333333333333333</v>
      </c>
      <c r="V40" s="10">
        <f>RANK($W$40,$W$34:$W$42)</f>
        <v>1</v>
      </c>
      <c r="W40" s="36">
        <f>T40+(S40/100)+(U40/1000)</f>
        <v>5.003666666666667</v>
      </c>
    </row>
    <row r="41" spans="1:22" ht="15">
      <c r="A41" s="60"/>
      <c r="B41" s="60"/>
      <c r="C41" s="9"/>
      <c r="D41" s="29">
        <f>Timetable!AD36</f>
        <v>0</v>
      </c>
      <c r="E41" s="12">
        <f>IF(AND(D40=0,F40=0),0,IF(D40&gt;F40,2,1))</f>
        <v>1</v>
      </c>
      <c r="F41" s="30">
        <f>Timetable!AF36</f>
        <v>50</v>
      </c>
      <c r="G41" s="29">
        <f>Timetable!AF38</f>
        <v>50</v>
      </c>
      <c r="H41" s="12">
        <f>IF(AND(G40=0,I40=0),0,IF(G40&gt;I40,2,1))</f>
        <v>2</v>
      </c>
      <c r="I41" s="30">
        <f>Timetable!AD38</f>
        <v>0</v>
      </c>
      <c r="J41" s="29">
        <f>Timetable!AD29</f>
        <v>0</v>
      </c>
      <c r="K41" s="12">
        <f>IF(AND(J40=0,L40=0),0,IF(J40&gt;L40,2,1))</f>
        <v>1</v>
      </c>
      <c r="L41" s="30">
        <f>Timetable!AF29</f>
        <v>50</v>
      </c>
      <c r="M41" s="17"/>
      <c r="N41" s="18"/>
      <c r="O41" s="19"/>
      <c r="P41" s="29">
        <f>Timetable!AF33</f>
        <v>0</v>
      </c>
      <c r="Q41" s="12">
        <f>IF(AND(P40=0,R40=0),0,IF(P40&gt;R40,2,1))</f>
        <v>1</v>
      </c>
      <c r="R41" s="30">
        <f>Timetable!AD33</f>
        <v>50</v>
      </c>
      <c r="S41" s="11"/>
      <c r="T41" s="11"/>
      <c r="U41" s="11"/>
      <c r="V41" s="11"/>
    </row>
    <row r="42" spans="1:23" ht="15">
      <c r="A42" s="59">
        <v>5</v>
      </c>
      <c r="B42" s="59"/>
      <c r="C42" s="8" t="s">
        <v>76</v>
      </c>
      <c r="D42" s="26">
        <f>Timetable!J37</f>
        <v>0</v>
      </c>
      <c r="E42" s="7"/>
      <c r="F42" s="27">
        <f>Timetable!H37</f>
        <v>0</v>
      </c>
      <c r="G42" s="26">
        <f>Timetable!H30</f>
        <v>0</v>
      </c>
      <c r="H42" s="7"/>
      <c r="I42" s="27">
        <f>Timetable!J30</f>
        <v>0</v>
      </c>
      <c r="J42" s="26">
        <f>Timetable!J32</f>
        <v>0</v>
      </c>
      <c r="K42" s="7"/>
      <c r="L42" s="27">
        <f>Timetable!H32</f>
        <v>0</v>
      </c>
      <c r="M42" s="26">
        <f>Timetable!H33</f>
        <v>2</v>
      </c>
      <c r="N42" s="7"/>
      <c r="O42" s="27">
        <f>Timetable!J33</f>
        <v>0</v>
      </c>
      <c r="P42" s="14"/>
      <c r="Q42" s="15"/>
      <c r="R42" s="16"/>
      <c r="S42" s="34">
        <f>IF($F42+$I42+$L42+$O42+$R42=0,$D42+$G42+$J42+$M42+$P42+1,($D42+$G42+$J42+$M42+$P42)/($F42+$I42+$L42+$O42+$R42))</f>
        <v>3</v>
      </c>
      <c r="T42" s="10">
        <f>$E43+$H43+$K43+$N43+$Q43</f>
        <v>2</v>
      </c>
      <c r="U42" s="33">
        <f>IF($F43+$I43+$L43+$O43+$R43=0,$D43+$G43+$J43+$M43+$P43+0,($D43+$G43+$J43+$M43+$P43)/($F43+$I43+$L43+$O43+$R43))</f>
        <v>50</v>
      </c>
      <c r="V42" s="10">
        <f>RANK($W$42,$W$34:$W$42)</f>
        <v>2</v>
      </c>
      <c r="W42" s="36">
        <f>T42+(S42/100)+(U42/1000)</f>
        <v>2.0799999999999996</v>
      </c>
    </row>
    <row r="43" spans="1:22" ht="15">
      <c r="A43" s="60"/>
      <c r="B43" s="60"/>
      <c r="C43" s="9"/>
      <c r="D43" s="31">
        <f>Timetable!AF37</f>
        <v>0</v>
      </c>
      <c r="E43" s="13">
        <f>IF(AND(D42=0,F42=0),0,IF(D42&gt;F42,2,1))</f>
        <v>0</v>
      </c>
      <c r="F43" s="32">
        <f>Timetable!AD37</f>
        <v>0</v>
      </c>
      <c r="G43" s="31">
        <f>Timetable!AD30</f>
        <v>0</v>
      </c>
      <c r="H43" s="13">
        <f>IF(AND(G42=0,I42=0),0,IF(G42&gt;I42,2,1))</f>
        <v>0</v>
      </c>
      <c r="I43" s="32">
        <f>Timetable!AF30</f>
        <v>0</v>
      </c>
      <c r="J43" s="31">
        <f>Timetable!AF32</f>
        <v>0</v>
      </c>
      <c r="K43" s="13">
        <f>IF(AND(J42=0,L42=0),0,IF(J42&gt;L42,2,1))</f>
        <v>0</v>
      </c>
      <c r="L43" s="32">
        <f>Timetable!AD32</f>
        <v>0</v>
      </c>
      <c r="M43" s="31">
        <f>Timetable!AD33</f>
        <v>50</v>
      </c>
      <c r="N43" s="13">
        <f>IF(AND(M42=0,O42=0),0,IF(M42&gt;O42,2,1))</f>
        <v>2</v>
      </c>
      <c r="O43" s="32">
        <f>Timetable!AF33</f>
        <v>0</v>
      </c>
      <c r="P43" s="17"/>
      <c r="Q43" s="18"/>
      <c r="R43" s="19"/>
      <c r="S43" s="11"/>
      <c r="T43" s="11"/>
      <c r="U43" s="11"/>
      <c r="V43" s="11"/>
    </row>
  </sheetData>
  <sheetProtection/>
  <mergeCells count="47">
    <mergeCell ref="A10:A11"/>
    <mergeCell ref="B6:B7"/>
    <mergeCell ref="B8:B9"/>
    <mergeCell ref="B10:B11"/>
    <mergeCell ref="G5:I5"/>
    <mergeCell ref="D5:F5"/>
    <mergeCell ref="J5:L5"/>
    <mergeCell ref="A6:A7"/>
    <mergeCell ref="A8:A9"/>
    <mergeCell ref="A1:U1"/>
    <mergeCell ref="A2:U2"/>
    <mergeCell ref="M5:O5"/>
    <mergeCell ref="P5:R5"/>
    <mergeCell ref="B26:B27"/>
    <mergeCell ref="B28:B29"/>
    <mergeCell ref="G19:I19"/>
    <mergeCell ref="D19:F19"/>
    <mergeCell ref="A12:A13"/>
    <mergeCell ref="A14:A15"/>
    <mergeCell ref="B12:B13"/>
    <mergeCell ref="B14:B15"/>
    <mergeCell ref="J19:L19"/>
    <mergeCell ref="M19:O19"/>
    <mergeCell ref="P19:R19"/>
    <mergeCell ref="A20:A21"/>
    <mergeCell ref="D33:F33"/>
    <mergeCell ref="G33:I33"/>
    <mergeCell ref="J33:L33"/>
    <mergeCell ref="M33:O33"/>
    <mergeCell ref="P33:R33"/>
    <mergeCell ref="A22:A23"/>
    <mergeCell ref="A24:A25"/>
    <mergeCell ref="A26:A27"/>
    <mergeCell ref="A28:A29"/>
    <mergeCell ref="B20:B21"/>
    <mergeCell ref="B22:B23"/>
    <mergeCell ref="B24:B25"/>
    <mergeCell ref="A34:A35"/>
    <mergeCell ref="A36:A37"/>
    <mergeCell ref="A38:A39"/>
    <mergeCell ref="A40:A41"/>
    <mergeCell ref="A42:A43"/>
    <mergeCell ref="B34:B35"/>
    <mergeCell ref="B36:B37"/>
    <mergeCell ref="B38:B39"/>
    <mergeCell ref="B40:B41"/>
    <mergeCell ref="B42:B4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Samanta Janulaityte-Kasperiuniene</dc:creator>
  <cp:keywords/>
  <dc:description/>
  <cp:lastModifiedBy>Juknevičienė, Vika</cp:lastModifiedBy>
  <cp:lastPrinted>2020-10-14T10:04:58Z</cp:lastPrinted>
  <dcterms:created xsi:type="dcterms:W3CDTF">2015-09-18T03:44:38Z</dcterms:created>
  <dcterms:modified xsi:type="dcterms:W3CDTF">2020-10-16T12:25:50Z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0x010100FF94CA0AC1B2494DA8EEE1DBFDD08A0F</vt:lpwstr>
  </property>
</Properties>
</file>